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3"/>
  </bookViews>
  <sheets>
    <sheet name="прил.4" sheetId="1" r:id="rId1"/>
    <sheet name="прил.2" sheetId="2" r:id="rId2"/>
    <sheet name="прил.1" sheetId="3" r:id="rId3"/>
    <sheet name="прил.3" sheetId="4" r:id="rId4"/>
  </sheets>
  <definedNames/>
  <calcPr fullCalcOnLoad="1"/>
</workbook>
</file>

<file path=xl/comments2.xml><?xml version="1.0" encoding="utf-8"?>
<comments xmlns="http://schemas.openxmlformats.org/spreadsheetml/2006/main">
  <authors>
    <author>ruser</author>
  </authors>
  <commentList>
    <comment ref="A234" authorId="0">
      <text>
        <r>
          <rPr>
            <b/>
            <sz val="9"/>
            <rFont val="Tahoma"/>
            <family val="2"/>
          </rPr>
          <t>ruser: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<sst xmlns="http://schemas.openxmlformats.org/spreadsheetml/2006/main" count="716" uniqueCount="310">
  <si>
    <t>руб.</t>
  </si>
  <si>
    <t xml:space="preserve">КБК </t>
  </si>
  <si>
    <t xml:space="preserve">         Наименование </t>
  </si>
  <si>
    <t xml:space="preserve">план </t>
  </si>
  <si>
    <t xml:space="preserve">факт </t>
  </si>
  <si>
    <t xml:space="preserve">% </t>
  </si>
  <si>
    <t>000 1 01 00000 00 0000 000</t>
  </si>
  <si>
    <t>НАЛОГИ НА ПРИБЫЛЬ, ДОХОДЫ</t>
  </si>
  <si>
    <t>Налоги на прибыль</t>
  </si>
  <si>
    <t>Налог на доходы физических лиц</t>
  </si>
  <si>
    <t>182 1 01 02010 01 0000 110</t>
  </si>
  <si>
    <t>182 1 01 02010 01 1000 110</t>
  </si>
  <si>
    <t>182 1 01 02010 01 2000 110</t>
  </si>
  <si>
    <t>182 1 01 02010 01 3000 110</t>
  </si>
  <si>
    <t>182 1 01 02010 01 4000 110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</si>
  <si>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</si>
  <si>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</si>
  <si>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</si>
  <si>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</si>
  <si>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182 1 01 02030 01 1000 110</t>
  </si>
  <si>
    <t>182 1 01 02030 01 3000 110</t>
  </si>
  <si>
    <t>182 1 01 02030 01 4000 110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</si>
  <si>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</si>
  <si>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</si>
  <si>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</si>
  <si>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 </t>
  </si>
  <si>
    <t>000 1 11 05020 00 0000 120</t>
  </si>
  <si>
    <t xml:space="preserve">Доходы , получаемые в виде арендной платы 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</t>
  </si>
  <si>
    <t>000 1 11 05025 10 0000 120</t>
  </si>
  <si>
    <t>Доходы , получаемые в виде арендной платы , а также средства от продажи права на заключение договоров аренды за земли, находящиеся в собственности поселений</t>
  </si>
  <si>
    <t>000 1 11 05030 00 0000 120</t>
  </si>
  <si>
    <t>Доходы от сдачи в аренду имущества , находящегося  в оперативном  управлении органов государственной власти, органов местного самоуправления , государственных внебюджетных фондови созданных ими учреждений</t>
  </si>
  <si>
    <t>000 1 11 05035 10 0000 120</t>
  </si>
  <si>
    <t>Доходы от сдачи в аренду имущества , находящегося  в оперативном  управлении органов управления поселений  и созданных ими учреждений (за исключением имущества муниципальных автономных учреждений)</t>
  </si>
  <si>
    <t>ИТОГО  СОБСТВЕННЫХ ДОХОДОВ :</t>
  </si>
  <si>
    <t>000 2 00 00000 00 0000 000</t>
  </si>
  <si>
    <t>000 2 02 00000 00 0000 000</t>
  </si>
  <si>
    <t>Безвозмездные поступления от других бюджетов бюджетной системы РФ</t>
  </si>
  <si>
    <t>000 2 02 01000 00 0000 151</t>
  </si>
  <si>
    <t>Дотации от других бюджетов  бюджетной  системы РФ</t>
  </si>
  <si>
    <t xml:space="preserve">Дотации бюджетам поселений на выравнивание уровня бюджетной обеспеченности  всего </t>
  </si>
  <si>
    <t>в том числе:</t>
  </si>
  <si>
    <t xml:space="preserve">Дотации бюджетам поселений на выравнивание уровня бюджетной обеспеченности  из районного бюджета </t>
  </si>
  <si>
    <t>000 2 02 01003 00 0000 151</t>
  </si>
  <si>
    <t xml:space="preserve">Дотации бюджетам поселений на поддержку мер по обеспечению сбалансированности бюджетов </t>
  </si>
  <si>
    <t>000 2 02 01003 10 0000 151</t>
  </si>
  <si>
    <t>Субсидии  бюджетам субъектов Российской Федерации и муниципальных образований (межбюджетные субсидии)</t>
  </si>
  <si>
    <t xml:space="preserve">Прочие субсидии   всего </t>
  </si>
  <si>
    <t>000 2 02 03000 00 0000 151</t>
  </si>
  <si>
    <t xml:space="preserve">Субвенции от других бюджетов бюджетной системы РФ </t>
  </si>
  <si>
    <t>000 2 02 03015 00 0000 151</t>
  </si>
  <si>
    <t xml:space="preserve">Субвенции бюджетам на осуществление полномочий по первичному воинскому учету на территориях, где отсутствуют  военные комиссариаты </t>
  </si>
  <si>
    <t>000 2 02 03015 10 0000 151</t>
  </si>
  <si>
    <t xml:space="preserve">Субвенции бюджетам поселений  на осуществление полномочий по первичному воинскому учету на территориях, где отсутствуют  военные комиссариаты </t>
  </si>
  <si>
    <t>000 2 02 03024 00 0000 151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</si>
  <si>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</si>
  <si>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000 2 02 03024 10 0000 151</t>
  </si>
  <si>
    <t>000 2 02 04000 00 0000 151</t>
  </si>
  <si>
    <t>Иные межбюджетные трансферты</t>
  </si>
  <si>
    <t xml:space="preserve"> ВСЕГО  ДОХОДОВ</t>
  </si>
  <si>
    <t>(.руб.)</t>
  </si>
  <si>
    <t>Наименование</t>
  </si>
  <si>
    <t>код</t>
  </si>
  <si>
    <t>Изменение остатков средств на счетах по учету средств бюджета</t>
  </si>
  <si>
    <t>ООО 01 05 00 00 00 0000 000</t>
  </si>
  <si>
    <t>Увеличение остатков средств бюджета</t>
  </si>
  <si>
    <t>ООО О1 05 00 00 00 0000 500</t>
  </si>
  <si>
    <t>ООО О1 05 00 00 00 0000 600</t>
  </si>
  <si>
    <t>Увеличение прочих остатков средств бюджета</t>
  </si>
  <si>
    <t>ООО О1 05 02 00 00 0000 500</t>
  </si>
  <si>
    <t>ООО О1 05 02 01 00 0000 510</t>
  </si>
  <si>
    <t>ООО О1 05 02 00 00 0000 600</t>
  </si>
  <si>
    <t>Уменьшение прочих остатков денежных средств бюджета</t>
  </si>
  <si>
    <t>ООО О1 05 02 01 00 0000 610</t>
  </si>
  <si>
    <t>глава</t>
  </si>
  <si>
    <t>раздел</t>
  </si>
  <si>
    <t>вид расходов</t>
  </si>
  <si>
    <t>О1</t>
  </si>
  <si>
    <t>Глава муниципального образования</t>
  </si>
  <si>
    <t>О4</t>
  </si>
  <si>
    <t>310</t>
  </si>
  <si>
    <t>244</t>
  </si>
  <si>
    <t>О2</t>
  </si>
  <si>
    <t>О3</t>
  </si>
  <si>
    <t>НАЦИОНАЛЬНАЯ ЭКОНОМИКА</t>
  </si>
  <si>
    <t>200</t>
  </si>
  <si>
    <t>240</t>
  </si>
  <si>
    <t>О5</t>
  </si>
  <si>
    <t>14</t>
  </si>
  <si>
    <t>540</t>
  </si>
  <si>
    <t>О8</t>
  </si>
  <si>
    <t>Уменьшение  остатков средств бюджета</t>
  </si>
  <si>
    <t>КОММУНАЛЬНОЕ ХОЗЯЙСТВО</t>
  </si>
  <si>
    <t>БЛАГОУСТРОЙСТВО</t>
  </si>
  <si>
    <t>182 1 06 06033 10 2100 110</t>
  </si>
  <si>
    <t>182 1 06 06043 10 2100 110</t>
  </si>
  <si>
    <t>182 1 06 06043 10 3000 110</t>
  </si>
  <si>
    <t>91 1 11 00000</t>
  </si>
  <si>
    <t>91 1 11 90110</t>
  </si>
  <si>
    <t>91 1 12 00000</t>
  </si>
  <si>
    <t>Закупка товаров, работ,услуг сфере информационно-коммуникационных технологий</t>
  </si>
  <si>
    <t>Иные бюджетные ассигнования</t>
  </si>
  <si>
    <t>Уплата налогов,сборов и иных платежей</t>
  </si>
  <si>
    <t>Уплата прочих налогов,сборов и иных платежей</t>
  </si>
  <si>
    <t>91 1 13 00000</t>
  </si>
  <si>
    <t>Резервные средства</t>
  </si>
  <si>
    <t>00</t>
  </si>
  <si>
    <t>Определение перечня должностных лиц органов местного самоупраления,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</si>
  <si>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</t>
  </si>
  <si>
    <t>Осуществление первичного воинского учета на территориях, где отсутствуют военные комиссариаты</t>
  </si>
  <si>
    <t>91 2 02 51180</t>
  </si>
  <si>
    <t>04</t>
  </si>
  <si>
    <t>Осуществление отдельных государственных полномочий в области водоотведения и водоснабжения</t>
  </si>
  <si>
    <t>91 2 01 73110</t>
  </si>
  <si>
    <t>МУНИЦИПАЛЬНЫЕ ПРОГРАММЫ</t>
  </si>
  <si>
    <t>03</t>
  </si>
  <si>
    <t>09</t>
  </si>
  <si>
    <t>91 3 00 00000</t>
  </si>
  <si>
    <t>91 3 14 90150</t>
  </si>
  <si>
    <t>12</t>
  </si>
  <si>
    <t>05</t>
  </si>
  <si>
    <t>02</t>
  </si>
  <si>
    <t>Доплаты к пенсии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</si>
  <si>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</si>
  <si>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</si>
  <si>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</si>
  <si>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Пенсии,выплачиваемые организациями сектора государственного управления</t>
  </si>
  <si>
    <t>312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</si>
  <si>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</si>
  <si>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</t>
  </si>
  <si>
    <t>Межбюджетные транферты</t>
  </si>
  <si>
    <t>500</t>
  </si>
  <si>
    <t>Расходы на выплаты персоналу казенных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</si>
  <si>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</si>
  <si>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Источники внутреннего дефицита бюджета</t>
  </si>
  <si>
    <t>ООО 01 00 00 00 00 0000 000</t>
  </si>
  <si>
    <t>Кредиты кредитных организаций в валюте Российской Федерации</t>
  </si>
  <si>
    <t>ООО 01 02 00 00 00 0000 000</t>
  </si>
  <si>
    <t>Получение кредитов от кредитных организаций в валюте Российской Федерации</t>
  </si>
  <si>
    <t>ООО 01 02 00 00 00 0000 700</t>
  </si>
  <si>
    <t>Кредиты, полученные в валюте Российской Федерации от кредитных организаций бюджетами Российской Федерации</t>
  </si>
  <si>
    <t>ООО 01 02 00 00 00 0000 710</t>
  </si>
  <si>
    <t xml:space="preserve">Увеличение прочих остатков денежных средств бюджета </t>
  </si>
  <si>
    <t>Увеличение прочих остатков денежных средств бюджета поселений</t>
  </si>
  <si>
    <t>ООО О1 05 02 01 10 0000 510</t>
  </si>
  <si>
    <t>Уменьшение прочих  остатков средств бюджета</t>
  </si>
  <si>
    <t>Уменьшение прочих остатков денежных средств бюджета поселений</t>
  </si>
  <si>
    <t>ООО О1 05 02 01 10 0000 610</t>
  </si>
  <si>
    <t>ООО 01 06 00 00 00 0000 000</t>
  </si>
  <si>
    <t>подраздел</t>
  </si>
  <si>
    <t>целевая статья</t>
  </si>
  <si>
    <t>ФИЗИЧЕСКАЯ КУЛЬТУРА И СПОРТ</t>
  </si>
  <si>
    <t>Проведение спортивных мероприятий</t>
  </si>
  <si>
    <t>000 1 03 02000 00 0000 110</t>
  </si>
  <si>
    <t>000 1 03 02230 01 0000 110</t>
  </si>
  <si>
    <t>000 1 03 02240 01 0000 110</t>
  </si>
  <si>
    <t>000 1 03 02250 01 0000 110</t>
  </si>
  <si>
    <t>000 1 03 02260 01 0000 110</t>
  </si>
  <si>
    <t>182 1 06 06033 10 3000 110</t>
  </si>
  <si>
    <t>182 1 06 06033 10 4000 110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</si>
  <si>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</si>
  <si>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2017 год</t>
  </si>
  <si>
    <t>ПЕНСИОННОЕ ОБЕСПЕЧЕНИЕ</t>
  </si>
  <si>
    <t>Иные источники внутренного финансирования дефицитов бюджетов</t>
  </si>
  <si>
    <t xml:space="preserve">Доходы бюджета муниципального образования «Олойское»  за 1 полугодие  2017 года по группам,  подгруппам и   статьям классификации доходов  бюджетов  
</t>
  </si>
  <si>
    <t xml:space="preserve"> МО "Гаханское"</t>
  </si>
  <si>
    <t>000 1 01 01000 00 0000 000</t>
  </si>
  <si>
    <t>000 1 01 02000 01 0000 110</t>
  </si>
  <si>
    <t>000 1 01 02010 01 1000 110</t>
  </si>
  <si>
    <t>НДФЛ с доходов, источником которых является налоговый агент (за исключением доходов, в отношении которых исчисление и уплата налога осуществляются в соответствии со статьями 227, 227.1 и 228 НК РФ)</t>
  </si>
  <si>
    <t>000 1 01 02020 01 1000 110</t>
  </si>
  <si>
    <t>000 1 01 02010 01 2100 110</t>
  </si>
  <si>
    <t>НДФЛ с доходов, источником которых является налоговый агент (за исключением доходов, в отношении которых исчисление и уплата налога осуществляются в соответствии со статьями 227, 227.1 и 228 НR РФ)</t>
  </si>
  <si>
    <t>000 1 01 02010 01 3000 110</t>
  </si>
  <si>
    <t>000 1 01 02020 01 4000 110</t>
  </si>
  <si>
    <t>НДФЛ с доходов, полученных гражданами в соответствии со статьей 228 Налогового кодекса РФ</t>
  </si>
  <si>
    <t>182 1 01 02030 01 2000 110</t>
  </si>
  <si>
    <t>Доходы от уплаты акцизов</t>
  </si>
  <si>
    <t>Доходы от уплаты акцизов  на  дизельное  топливо,</t>
  </si>
  <si>
    <t>Доходы от уплаты акцизов  на  моторного  масла,</t>
  </si>
  <si>
    <t>Доходы от уплаты акцизов  на  автомобильный бензин,</t>
  </si>
  <si>
    <t>Доходы от уплаты акцизов  на  прямогонный бензин,</t>
  </si>
  <si>
    <t>000 1 05 03010 01 0000 110</t>
  </si>
  <si>
    <t xml:space="preserve">Единый сельскохозяйственный налог
</t>
  </si>
  <si>
    <t>000 1 05 03010 01 1000 110</t>
  </si>
  <si>
    <t>000 1 05 03010 01 3000 110</t>
  </si>
  <si>
    <t>182 1 05 03010 01 2100 110</t>
  </si>
  <si>
    <t>182 1 05 03010 01 4000 110</t>
  </si>
  <si>
    <t>182 1 05 03020 01 1000 110</t>
  </si>
  <si>
    <t>182 1 05 03020 01 2000 110</t>
  </si>
  <si>
    <t>182 1 05 03020 01 3000 110</t>
  </si>
  <si>
    <t>000 1 06 00000 00 0000 000</t>
  </si>
  <si>
    <t>000 1 06 01000 00 0000 110</t>
  </si>
  <si>
    <t>000 1 06 01030 10 0000 110</t>
  </si>
  <si>
    <t>000 1 06 01030 10 1000 110</t>
  </si>
  <si>
    <t>000 1 06 01030 10 2100 110</t>
  </si>
  <si>
    <t>000 1 06 01030 10 4000 110</t>
  </si>
  <si>
    <t>000 1 06 06000 00 0000 110</t>
  </si>
  <si>
    <t>000 1 06 06033 10 0000 110</t>
  </si>
  <si>
    <t xml:space="preserve">Земельный налог, взимаемый  по ставкам установленным в соответствии с подпунктом 1 пункта 1 статьи 394 Налогового кодекса РФ и пременяемым к объектам налогообложения , расположенным в границах   поселений </t>
  </si>
  <si>
    <t>000 1 06 06033 10 1000 110</t>
  </si>
  <si>
    <t xml:space="preserve">Земельный налог с организаций, обладающих земельным участком, расположенным в границах сельских поселений
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</si>
  <si>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</si>
  <si>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</si>
  <si>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</si>
  <si>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000 1 06 06043 10 1000 110</t>
  </si>
  <si>
    <t>БЕЗВОЗМЕЗДНЫЕ ПОСТУПЛЕНИЯ</t>
  </si>
  <si>
    <t>000 2 19 05000 10 0000 151</t>
  </si>
  <si>
    <t xml:space="preserve">Возврат остатков неиспользованных субсидий </t>
  </si>
  <si>
    <t>000 2 02 01001 10 0000 151</t>
  </si>
  <si>
    <t xml:space="preserve">Дотации бюджетам поселений на выравнивание уровня бюджетной обеспеченности  из райнного бюджета </t>
  </si>
  <si>
    <t>000 2 02 20000 00 0000 151</t>
  </si>
  <si>
    <t>000 2 02 29999 10 0000 151</t>
  </si>
  <si>
    <t>народные инициативы</t>
  </si>
  <si>
    <t>000 2 02 49999 10 0000 151</t>
  </si>
  <si>
    <t>Прочие межбюджетные трансферты, передаваемые бюджетам сельских поселений, на подключение общедоступных библиотек РФ к сети Интернет и развитие системы бибилотечного дела с учетом задачи расширения информаиционных технологий о ицифровки</t>
  </si>
  <si>
    <t xml:space="preserve">Единый сельскохозяйственный налог
</t>
  </si>
  <si>
    <t>Дефицит (-), профицит (+)</t>
  </si>
  <si>
    <t>Остаток на 01.01.2017 г.</t>
  </si>
  <si>
    <t xml:space="preserve">   Источники внутреннего финансирования дефицита  бюджета муниципального образования "Гаханское"  за        1 полугодие  2017 года по кодам классификации  источников финансирования дефицитов  бюджетов </t>
  </si>
  <si>
    <t xml:space="preserve">Расходы бюджета муниципального образования "Гаханское"  за 1 полугодие 2017 года  по ведомственной структуре расходов бюджетов   </t>
  </si>
  <si>
    <t>Всего по МО "ГАХАНСКОЕ</t>
  </si>
  <si>
    <t xml:space="preserve">Администрация муниципального образования </t>
  </si>
  <si>
    <t>Расходы на выплаты персоналу муниципальных органов</t>
  </si>
  <si>
    <t>Фонд оплаты труда муниципальных орагнов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</si>
  <si>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</si>
  <si>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Функционирование  местных администраций.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</si>
  <si>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</si>
  <si>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91 1 12 90 110</t>
  </si>
  <si>
    <t>Расходы на выплаты персоналу государственных (муниципальых) органов</t>
  </si>
  <si>
    <t>Закупка товаров, работ,услуг для муниципальных нужд</t>
  </si>
  <si>
    <t>Иные закупки товаров, работ и услуг для муниципальных нужд</t>
  </si>
  <si>
    <t>в т.ч.:</t>
  </si>
  <si>
    <t>225/2</t>
  </si>
  <si>
    <t>226/6</t>
  </si>
  <si>
    <t>Прочая закупка товаров,работ,услуг для муниципальных нужд</t>
  </si>
  <si>
    <t>223/3</t>
  </si>
  <si>
    <t>226/2</t>
  </si>
  <si>
    <t>226/5</t>
  </si>
  <si>
    <t>290/1</t>
  </si>
  <si>
    <t>340/6</t>
  </si>
  <si>
    <t>340/7</t>
  </si>
  <si>
    <t>Исполнение суд.актов РФ и мир.соглаш по возмещ.вреда</t>
  </si>
  <si>
    <t>Уплата налога на имущество органиазаций и земельного налога</t>
  </si>
  <si>
    <t>Резервный фонд исполнительных органов государственной власти (местных администраций)</t>
  </si>
  <si>
    <t>91 1 3 90130</t>
  </si>
  <si>
    <t>Иполнение переданных государственных полномочий РФ и Иркутской области</t>
  </si>
  <si>
    <t>О0</t>
  </si>
  <si>
    <t>91 2 00 73150</t>
  </si>
  <si>
    <t>242</t>
  </si>
  <si>
    <t>221</t>
  </si>
  <si>
    <t xml:space="preserve">Муниципальная целевая программа </t>
  </si>
  <si>
    <t xml:space="preserve">Муниципальная целевая программа "Профилактика терроризма и экстремизма </t>
  </si>
  <si>
    <t xml:space="preserve">Дорожный фонд МО </t>
  </si>
  <si>
    <t>Мероприятия в области строительства, архитектуры и градостроительства</t>
  </si>
  <si>
    <t>ЖКХ</t>
  </si>
  <si>
    <t>ЖИЛИЩНОЕ ХОЗЯЙСТВО</t>
  </si>
  <si>
    <t>Мероприятия в области жилищного хозяйства</t>
  </si>
  <si>
    <t>Закупка товаров, работ и услуг в целях формирования государственного материального резерва</t>
  </si>
  <si>
    <t>230</t>
  </si>
  <si>
    <t>Закупка товаров, работ, услуг в целях обеспечения формирования государственного материального резерва, резервов материальных ресурсов</t>
  </si>
  <si>
    <t>232</t>
  </si>
  <si>
    <t>Мероприятия в области коммунального хозяйства (Реализация перечня проектов народных инициатив)</t>
  </si>
  <si>
    <t>мероприятия по благоустройству городских округов и поселений (Реализация перечня проектов народных инициатив)</t>
  </si>
  <si>
    <t>263</t>
  </si>
  <si>
    <t>340/5</t>
  </si>
  <si>
    <t>РЕДАКЦИЯ ГАЗЕТЫ УСТЬ-ОРДАИНФОРМ</t>
  </si>
  <si>
    <t>Субсидии бюджетным учреждениям</t>
  </si>
  <si>
    <t>241/1</t>
  </si>
  <si>
    <t>241/2</t>
  </si>
  <si>
    <t>обслуживание внутреннего долга</t>
  </si>
  <si>
    <t>91 4 15 00000</t>
  </si>
  <si>
    <t>91 4 15 90140</t>
  </si>
  <si>
    <t>251</t>
  </si>
  <si>
    <t xml:space="preserve">МКУ КИЦ МО </t>
  </si>
  <si>
    <t>КУЛЬТУРА,КИНЕМАТОГРАФИЯ</t>
  </si>
  <si>
    <t xml:space="preserve">Культура </t>
  </si>
  <si>
    <t>ДОМ КУЛЬТУРЫ</t>
  </si>
  <si>
    <t>91 7 10 90130</t>
  </si>
  <si>
    <t>Фонд оплаты труда учреждений</t>
  </si>
  <si>
    <t>Исполнение судебных актов РФ и мировых судей в результате незаконных дествий гос органа</t>
  </si>
  <si>
    <t>Рз</t>
  </si>
  <si>
    <t>КВР</t>
  </si>
  <si>
    <t>план</t>
  </si>
  <si>
    <t>факт</t>
  </si>
  <si>
    <t>Исполнение судебных актов</t>
  </si>
  <si>
    <t xml:space="preserve"> Коды ведомственной классификации</t>
  </si>
  <si>
    <t>Уплата прочих платежей</t>
  </si>
  <si>
    <t>(руб.)</t>
  </si>
  <si>
    <t>Пз</t>
  </si>
  <si>
    <t>Кассовое исполнение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</si>
  <si>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</si>
  <si>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</si>
  <si>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</si>
  <si>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Резервный фонд</t>
  </si>
  <si>
    <t>НАЦИОНАЛЬНАЯ ОБОРОНА</t>
  </si>
  <si>
    <t>Мобилизационная и вневойсковая подготовка</t>
  </si>
  <si>
    <t>Дорожное хозяйство (дорожные фонды)</t>
  </si>
  <si>
    <t>КУЛЬТУРА, КИНЕМАТОГРАФИЯ И СРЕДСТВА МАССОВОЙ ИНФОРМАЦИИ</t>
  </si>
  <si>
    <t>КУЛЬТУРА</t>
  </si>
  <si>
    <t>МЕЖБЮДЖЕТНЫЕ ТРАНСФЕРТЫ БЮДЖЕТАМ СУБЪЕКТОВ РОССИЙСКОЙ ФЕДЕРАЦИИ И МУНИЦИПАЛЬНЫХ ОБРАЗОВАНИЙ ОБЩЕГО ХАРАКТЕРА</t>
  </si>
  <si>
    <t xml:space="preserve">Расходы бюджета муниципального образования "Гаханское"  за 1 полугодие 2017 года по разделам и подразделам классификации расходов бюджетов    </t>
  </si>
  <si>
    <t xml:space="preserve">Администрация муниципального образования "Гаханское" </t>
  </si>
  <si>
    <t xml:space="preserve">Мероприятия по благоустройству городских округов и поселений </t>
  </si>
  <si>
    <t>13</t>
  </si>
  <si>
    <t>08</t>
  </si>
  <si>
    <t xml:space="preserve">Приложение №3
 к постановлению Главы администрации 
МО «Гаханское» от    02.10.2017г. №35
</t>
  </si>
  <si>
    <t xml:space="preserve">Приложение №1
 к постановлению Главы администрации 
МО «Гаханское» от  02.10.2017г. №35
</t>
  </si>
  <si>
    <t>Приложение №2
 к постановлению Главы администрации 
МО «Гаханское» от   02.10.2017г. №35</t>
  </si>
  <si>
    <t>Приложение №4
 к постановлению Главы администрации 
МО «Гаханское» от    02.10.2017г. №35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</si>
</sst>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"/>
  </numFmts>
  <fonts count="6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Arial Cyr"/>
      <family val="2"/>
    </font>
    <font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vertAlign val="superscript"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2" fontId="12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1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12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13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8" fillId="33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top"/>
    </xf>
    <xf numFmtId="49" fontId="9" fillId="0" borderId="11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4" fontId="7" fillId="0" borderId="11" xfId="0" applyNumberFormat="1" applyFont="1" applyBorder="1" applyAlignment="1">
      <alignment horizontal="right"/>
    </xf>
    <xf numFmtId="49" fontId="10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justify" vertical="top"/>
    </xf>
    <xf numFmtId="0" fontId="10" fillId="0" borderId="11" xfId="0" applyFont="1" applyBorder="1" applyAlignment="1">
      <alignment horizontal="justify" vertical="top"/>
    </xf>
    <xf numFmtId="4" fontId="10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wrapText="1"/>
    </xf>
    <xf numFmtId="0" fontId="16" fillId="0" borderId="11" xfId="0" applyFont="1" applyBorder="1" applyAlignment="1">
      <alignment horizontal="left" wrapText="1"/>
    </xf>
    <xf numFmtId="4" fontId="16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/>
    </xf>
    <xf numFmtId="0" fontId="10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left"/>
    </xf>
    <xf numFmtId="49" fontId="16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49" fontId="7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 wrapText="1"/>
    </xf>
    <xf numFmtId="0" fontId="10" fillId="0" borderId="11" xfId="0" applyFont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4" fontId="7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wrapText="1"/>
    </xf>
    <xf numFmtId="0" fontId="9" fillId="34" borderId="11" xfId="0" applyFont="1" applyFill="1" applyBorder="1" applyAlignment="1">
      <alignment/>
    </xf>
    <xf numFmtId="4" fontId="9" fillId="34" borderId="11" xfId="0" applyNumberFormat="1" applyFont="1" applyFill="1" applyBorder="1" applyAlignment="1">
      <alignment horizontal="right"/>
    </xf>
    <xf numFmtId="49" fontId="10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left" wrapText="1"/>
    </xf>
    <xf numFmtId="0" fontId="7" fillId="35" borderId="11" xfId="0" applyFont="1" applyFill="1" applyBorder="1" applyAlignment="1">
      <alignment horizontal="left" wrapText="1"/>
    </xf>
    <xf numFmtId="0" fontId="10" fillId="35" borderId="11" xfId="0" applyFont="1" applyFill="1" applyBorder="1" applyAlignment="1">
      <alignment horizontal="left" wrapText="1"/>
    </xf>
    <xf numFmtId="49" fontId="9" fillId="35" borderId="11" xfId="0" applyNumberFormat="1" applyFont="1" applyFill="1" applyBorder="1" applyAlignment="1">
      <alignment/>
    </xf>
    <xf numFmtId="49" fontId="7" fillId="35" borderId="11" xfId="0" applyNumberFormat="1" applyFont="1" applyFill="1" applyBorder="1" applyAlignment="1">
      <alignment wrapText="1"/>
    </xf>
    <xf numFmtId="4" fontId="7" fillId="35" borderId="11" xfId="0" applyNumberFormat="1" applyFont="1" applyFill="1" applyBorder="1" applyAlignment="1">
      <alignment horizontal="right"/>
    </xf>
    <xf numFmtId="0" fontId="9" fillId="34" borderId="11" xfId="0" applyFont="1" applyFill="1" applyBorder="1" applyAlignment="1">
      <alignment horizontal="left"/>
    </xf>
    <xf numFmtId="0" fontId="10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/>
    </xf>
    <xf numFmtId="0" fontId="9" fillId="36" borderId="11" xfId="0" applyFont="1" applyFill="1" applyBorder="1" applyAlignment="1">
      <alignment horizontal="left"/>
    </xf>
    <xf numFmtId="0" fontId="9" fillId="36" borderId="11" xfId="0" applyFont="1" applyFill="1" applyBorder="1" applyAlignment="1">
      <alignment/>
    </xf>
    <xf numFmtId="4" fontId="9" fillId="36" borderId="11" xfId="0" applyNumberFormat="1" applyFont="1" applyFill="1" applyBorder="1" applyAlignment="1">
      <alignment horizontal="right"/>
    </xf>
    <xf numFmtId="4" fontId="10" fillId="36" borderId="11" xfId="0" applyNumberFormat="1" applyFont="1" applyFill="1" applyBorder="1" applyAlignment="1">
      <alignment horizontal="right"/>
    </xf>
    <xf numFmtId="0" fontId="9" fillId="36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/>
    </xf>
    <xf numFmtId="4" fontId="7" fillId="0" borderId="11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34" borderId="15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7" fillId="0" borderId="16" xfId="0" applyFont="1" applyBorder="1" applyAlignment="1">
      <alignment wrapText="1"/>
    </xf>
    <xf numFmtId="0" fontId="9" fillId="0" borderId="14" xfId="0" applyFont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1" fillId="0" borderId="20" xfId="0" applyFont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9" fillId="34" borderId="23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49" fontId="9" fillId="34" borderId="23" xfId="0" applyNumberFormat="1" applyFont="1" applyFill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wrapText="1"/>
    </xf>
    <xf numFmtId="49" fontId="7" fillId="0" borderId="23" xfId="0" applyNumberFormat="1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wrapText="1"/>
    </xf>
    <xf numFmtId="0" fontId="9" fillId="34" borderId="25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49" fontId="9" fillId="34" borderId="25" xfId="0" applyNumberFormat="1" applyFont="1" applyFill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9" fillId="0" borderId="25" xfId="0" applyNumberFormat="1" applyFont="1" applyFill="1" applyBorder="1" applyAlignment="1">
      <alignment horizontal="center" wrapText="1"/>
    </xf>
    <xf numFmtId="49" fontId="7" fillId="34" borderId="25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wrapText="1"/>
    </xf>
    <xf numFmtId="0" fontId="9" fillId="34" borderId="28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49" fontId="9" fillId="34" borderId="28" xfId="0" applyNumberFormat="1" applyFont="1" applyFill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9" fillId="0" borderId="28" xfId="0" applyNumberFormat="1" applyFont="1" applyFill="1" applyBorder="1" applyAlignment="1">
      <alignment horizontal="center" wrapText="1"/>
    </xf>
    <xf numFmtId="49" fontId="7" fillId="34" borderId="28" xfId="0" applyNumberFormat="1" applyFont="1" applyFill="1" applyBorder="1" applyAlignment="1">
      <alignment horizontal="center" wrapText="1"/>
    </xf>
    <xf numFmtId="49" fontId="7" fillId="0" borderId="28" xfId="0" applyNumberFormat="1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11" fillId="0" borderId="29" xfId="0" applyFont="1" applyBorder="1" applyAlignment="1">
      <alignment horizontal="center" wrapText="1"/>
    </xf>
    <xf numFmtId="0" fontId="7" fillId="37" borderId="23" xfId="0" applyFont="1" applyFill="1" applyBorder="1" applyAlignment="1">
      <alignment horizontal="center"/>
    </xf>
    <xf numFmtId="49" fontId="9" fillId="34" borderId="23" xfId="0" applyNumberFormat="1" applyFont="1" applyFill="1" applyBorder="1" applyAlignment="1">
      <alignment horizontal="center" wrapText="1"/>
    </xf>
    <xf numFmtId="0" fontId="16" fillId="0" borderId="23" xfId="0" applyFont="1" applyBorder="1" applyAlignment="1">
      <alignment horizontal="center"/>
    </xf>
    <xf numFmtId="49" fontId="9" fillId="0" borderId="25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9" fillId="34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wrapText="1"/>
    </xf>
    <xf numFmtId="49" fontId="9" fillId="34" borderId="17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2" fontId="0" fillId="0" borderId="25" xfId="0" applyNumberFormat="1" applyFont="1" applyFill="1" applyBorder="1" applyAlignment="1">
      <alignment/>
    </xf>
    <xf numFmtId="0" fontId="12" fillId="34" borderId="25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9" fillId="36" borderId="0" xfId="0" applyFont="1" applyFill="1" applyBorder="1" applyAlignment="1">
      <alignment wrapText="1"/>
    </xf>
    <xf numFmtId="0" fontId="9" fillId="34" borderId="31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49" fontId="9" fillId="34" borderId="31" xfId="0" applyNumberFormat="1" applyFont="1" applyFill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9" fillId="0" borderId="31" xfId="0" applyNumberFormat="1" applyFont="1" applyFill="1" applyBorder="1" applyAlignment="1">
      <alignment horizontal="center" wrapText="1"/>
    </xf>
    <xf numFmtId="49" fontId="7" fillId="34" borderId="31" xfId="0" applyNumberFormat="1" applyFont="1" applyFill="1" applyBorder="1" applyAlignment="1">
      <alignment horizontal="center" wrapText="1"/>
    </xf>
    <xf numFmtId="49" fontId="7" fillId="0" borderId="31" xfId="0" applyNumberFormat="1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/>
    </xf>
    <xf numFmtId="0" fontId="9" fillId="36" borderId="11" xfId="0" applyFont="1" applyFill="1" applyBorder="1" applyAlignment="1">
      <alignment wrapText="1"/>
    </xf>
    <xf numFmtId="0" fontId="7" fillId="36" borderId="25" xfId="0" applyFont="1" applyFill="1" applyBorder="1" applyAlignment="1">
      <alignment wrapText="1"/>
    </xf>
    <xf numFmtId="0" fontId="7" fillId="0" borderId="25" xfId="0" applyFont="1" applyBorder="1" applyAlignment="1">
      <alignment wrapText="1"/>
    </xf>
    <xf numFmtId="0" fontId="9" fillId="34" borderId="25" xfId="0" applyFont="1" applyFill="1" applyBorder="1" applyAlignment="1">
      <alignment wrapText="1"/>
    </xf>
    <xf numFmtId="0" fontId="9" fillId="36" borderId="25" xfId="0" applyFont="1" applyFill="1" applyBorder="1" applyAlignment="1">
      <alignment wrapText="1"/>
    </xf>
    <xf numFmtId="0" fontId="9" fillId="38" borderId="25" xfId="0" applyFont="1" applyFill="1" applyBorder="1" applyAlignment="1">
      <alignment wrapText="1"/>
    </xf>
    <xf numFmtId="0" fontId="7" fillId="0" borderId="32" xfId="0" applyFont="1" applyBorder="1" applyAlignment="1">
      <alignment wrapText="1"/>
    </xf>
    <xf numFmtId="0" fontId="11" fillId="0" borderId="33" xfId="0" applyFont="1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2" fontId="0" fillId="0" borderId="37" xfId="0" applyNumberFormat="1" applyFont="1" applyFill="1" applyBorder="1" applyAlignment="1">
      <alignment/>
    </xf>
    <xf numFmtId="0" fontId="9" fillId="0" borderId="12" xfId="0" applyFont="1" applyBorder="1" applyAlignment="1">
      <alignment wrapText="1"/>
    </xf>
    <xf numFmtId="0" fontId="7" fillId="0" borderId="33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6" xfId="0" applyFont="1" applyBorder="1" applyAlignment="1">
      <alignment/>
    </xf>
    <xf numFmtId="1" fontId="0" fillId="0" borderId="24" xfId="0" applyNumberFormat="1" applyFont="1" applyFill="1" applyBorder="1" applyAlignment="1">
      <alignment/>
    </xf>
    <xf numFmtId="0" fontId="9" fillId="0" borderId="39" xfId="0" applyFont="1" applyBorder="1" applyAlignment="1">
      <alignment wrapText="1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7" fillId="0" borderId="37" xfId="0" applyFont="1" applyBorder="1" applyAlignment="1">
      <alignment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37" xfId="0" applyFont="1" applyFill="1" applyBorder="1" applyAlignment="1">
      <alignment/>
    </xf>
    <xf numFmtId="0" fontId="9" fillId="34" borderId="20" xfId="0" applyFont="1" applyFill="1" applyBorder="1" applyAlignment="1">
      <alignment wrapText="1"/>
    </xf>
    <xf numFmtId="0" fontId="7" fillId="34" borderId="40" xfId="0" applyFont="1" applyFill="1" applyBorder="1" applyAlignment="1">
      <alignment horizontal="center"/>
    </xf>
    <xf numFmtId="0" fontId="7" fillId="34" borderId="41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7" fillId="0" borderId="44" xfId="0" applyFont="1" applyBorder="1" applyAlignment="1">
      <alignment wrapText="1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44" xfId="0" applyFont="1" applyFill="1" applyBorder="1" applyAlignment="1">
      <alignment/>
    </xf>
    <xf numFmtId="0" fontId="9" fillId="34" borderId="24" xfId="0" applyFont="1" applyFill="1" applyBorder="1" applyAlignment="1">
      <alignment wrapText="1"/>
    </xf>
    <xf numFmtId="0" fontId="9" fillId="34" borderId="33" xfId="0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12" fillId="34" borderId="24" xfId="0" applyFont="1" applyFill="1" applyBorder="1" applyAlignment="1">
      <alignment/>
    </xf>
    <xf numFmtId="0" fontId="7" fillId="0" borderId="20" xfId="0" applyFont="1" applyBorder="1" applyAlignment="1">
      <alignment wrapText="1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2" fillId="0" borderId="20" xfId="0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9" fillId="0" borderId="48" xfId="0" applyFont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7" fillId="0" borderId="48" xfId="0" applyFont="1" applyBorder="1" applyAlignment="1">
      <alignment wrapText="1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5" xfId="0" applyFont="1" applyBorder="1" applyAlignment="1">
      <alignment wrapText="1"/>
    </xf>
    <xf numFmtId="0" fontId="7" fillId="0" borderId="49" xfId="0" applyFont="1" applyBorder="1" applyAlignment="1">
      <alignment wrapText="1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50" xfId="0" applyFont="1" applyBorder="1" applyAlignment="1">
      <alignment horizontal="right"/>
    </xf>
    <xf numFmtId="2" fontId="3" fillId="0" borderId="10" xfId="0" applyNumberFormat="1" applyFont="1" applyBorder="1" applyAlignment="1">
      <alignment horizontal="center"/>
    </xf>
    <xf numFmtId="0" fontId="20" fillId="0" borderId="51" xfId="0" applyFont="1" applyBorder="1" applyAlignment="1">
      <alignment wrapText="1"/>
    </xf>
    <xf numFmtId="2" fontId="20" fillId="0" borderId="52" xfId="0" applyNumberFormat="1" applyFont="1" applyBorder="1" applyAlignment="1">
      <alignment horizontal="center"/>
    </xf>
    <xf numFmtId="0" fontId="20" fillId="0" borderId="13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0" fontId="21" fillId="0" borderId="17" xfId="0" applyFont="1" applyBorder="1" applyAlignment="1">
      <alignment wrapText="1"/>
    </xf>
    <xf numFmtId="0" fontId="20" fillId="0" borderId="17" xfId="0" applyFont="1" applyBorder="1" applyAlignment="1">
      <alignment horizontal="left" wrapText="1"/>
    </xf>
    <xf numFmtId="0" fontId="20" fillId="0" borderId="17" xfId="0" applyFont="1" applyBorder="1" applyAlignment="1">
      <alignment wrapText="1"/>
    </xf>
    <xf numFmtId="0" fontId="20" fillId="33" borderId="53" xfId="0" applyFont="1" applyFill="1" applyBorder="1" applyAlignment="1">
      <alignment wrapText="1"/>
    </xf>
    <xf numFmtId="0" fontId="20" fillId="0" borderId="53" xfId="0" applyFont="1" applyBorder="1" applyAlignment="1">
      <alignment wrapText="1"/>
    </xf>
    <xf numFmtId="4" fontId="20" fillId="0" borderId="23" xfId="0" applyNumberFormat="1" applyFont="1" applyBorder="1" applyAlignment="1">
      <alignment horizontal="center"/>
    </xf>
    <xf numFmtId="2" fontId="20" fillId="0" borderId="23" xfId="0" applyNumberFormat="1" applyFont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/>
    </xf>
    <xf numFmtId="49" fontId="20" fillId="0" borderId="52" xfId="0" applyNumberFormat="1" applyFont="1" applyBorder="1" applyAlignment="1">
      <alignment horizontal="center"/>
    </xf>
    <xf numFmtId="49" fontId="20" fillId="0" borderId="54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55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19" fillId="0" borderId="57" xfId="0" applyFont="1" applyFill="1" applyBorder="1" applyAlignment="1">
      <alignment horizontal="center" wrapText="1"/>
    </xf>
    <xf numFmtId="0" fontId="0" fillId="0" borderId="58" xfId="0" applyBorder="1" applyAlignment="1">
      <alignment wrapText="1"/>
    </xf>
    <xf numFmtId="0" fontId="11" fillId="0" borderId="59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:D21"/>
    </sheetView>
  </sheetViews>
  <sheetFormatPr defaultColWidth="9.00390625" defaultRowHeight="12.75"/>
  <cols>
    <col min="1" max="1" width="67.25390625" style="0" customWidth="1"/>
    <col min="2" max="2" width="29.625" style="0" customWidth="1"/>
    <col min="3" max="3" width="21.25390625" style="0" customWidth="1"/>
    <col min="4" max="4" width="2.75390625" style="0" hidden="1" customWidth="1"/>
  </cols>
  <sheetData>
    <row r="1" spans="1:4" ht="39.75" customHeight="1">
      <c r="A1" s="7"/>
      <c r="B1" s="286" t="s">
        <v>309</v>
      </c>
      <c r="C1" s="287"/>
      <c r="D1" s="287"/>
    </row>
    <row r="2" spans="1:4" ht="38.25" customHeight="1">
      <c r="A2" s="285" t="s">
        <v>219</v>
      </c>
      <c r="B2" s="285"/>
      <c r="C2" s="285"/>
      <c r="D2" s="285"/>
    </row>
    <row r="3" ht="16.5" customHeight="1">
      <c r="C3" s="1" t="s">
        <v>60</v>
      </c>
    </row>
    <row r="4" spans="1:3" ht="13.5" customHeight="1">
      <c r="A4" s="15" t="s">
        <v>61</v>
      </c>
      <c r="B4" s="15" t="s">
        <v>62</v>
      </c>
      <c r="C4" s="15" t="s">
        <v>161</v>
      </c>
    </row>
    <row r="5" spans="1:3" ht="19.5" customHeight="1">
      <c r="A5" s="16" t="s">
        <v>134</v>
      </c>
      <c r="B5" s="17" t="s">
        <v>135</v>
      </c>
      <c r="C5" s="18">
        <f>SUM(C6)</f>
        <v>-507156.13999999966</v>
      </c>
    </row>
    <row r="6" spans="1:3" ht="12" customHeight="1">
      <c r="A6" s="16" t="s">
        <v>136</v>
      </c>
      <c r="B6" s="17" t="s">
        <v>137</v>
      </c>
      <c r="C6" s="18">
        <f>SUM(C7)</f>
        <v>-507156.13999999966</v>
      </c>
    </row>
    <row r="7" spans="1:3" ht="20.25" customHeight="1">
      <c r="A7" s="19" t="s">
        <v>138</v>
      </c>
      <c r="B7" s="15" t="s">
        <v>139</v>
      </c>
      <c r="C7" s="18">
        <f>SUM(C8)</f>
        <v>-507156.13999999966</v>
      </c>
    </row>
    <row r="8" spans="1:3" ht="22.5" customHeight="1">
      <c r="A8" s="19" t="s">
        <v>140</v>
      </c>
      <c r="B8" s="15" t="s">
        <v>141</v>
      </c>
      <c r="C8" s="18">
        <f>C13-C17</f>
        <v>-507156.13999999966</v>
      </c>
    </row>
    <row r="9" spans="1:3" ht="14.25" customHeight="1">
      <c r="A9" s="20" t="s">
        <v>63</v>
      </c>
      <c r="B9" s="17" t="s">
        <v>64</v>
      </c>
      <c r="C9" s="14">
        <f>'прил.1'!C81</f>
        <v>1516929</v>
      </c>
    </row>
    <row r="10" spans="1:3" ht="20.25" customHeight="1">
      <c r="A10" s="21" t="s">
        <v>65</v>
      </c>
      <c r="B10" s="15" t="s">
        <v>66</v>
      </c>
      <c r="C10" s="18">
        <f>C11</f>
        <v>2147443.08</v>
      </c>
    </row>
    <row r="11" spans="1:3" ht="16.5" customHeight="1">
      <c r="A11" s="21" t="s">
        <v>68</v>
      </c>
      <c r="B11" s="15" t="s">
        <v>69</v>
      </c>
      <c r="C11" s="18">
        <f>C12</f>
        <v>2147443.08</v>
      </c>
    </row>
    <row r="12" spans="1:3" ht="15" customHeight="1">
      <c r="A12" s="21" t="s">
        <v>142</v>
      </c>
      <c r="B12" s="15" t="s">
        <v>70</v>
      </c>
      <c r="C12" s="18">
        <f>SUM(C13)</f>
        <v>2147443.08</v>
      </c>
    </row>
    <row r="13" spans="1:3" ht="18" customHeight="1">
      <c r="A13" s="21" t="s">
        <v>143</v>
      </c>
      <c r="B13" s="15" t="s">
        <v>144</v>
      </c>
      <c r="C13" s="18">
        <f>'прил.1'!D79</f>
        <v>2147443.08</v>
      </c>
    </row>
    <row r="14" spans="1:3" ht="20.25" customHeight="1">
      <c r="A14" s="21" t="s">
        <v>91</v>
      </c>
      <c r="B14" s="15" t="s">
        <v>67</v>
      </c>
      <c r="C14" s="18">
        <f>SUM(C15)</f>
        <v>2654599.2199999997</v>
      </c>
    </row>
    <row r="15" spans="1:3" ht="18" customHeight="1">
      <c r="A15" s="21" t="s">
        <v>145</v>
      </c>
      <c r="B15" s="15" t="s">
        <v>71</v>
      </c>
      <c r="C15" s="18">
        <f>SUM(C16)</f>
        <v>2654599.2199999997</v>
      </c>
    </row>
    <row r="16" spans="1:3" ht="15" customHeight="1">
      <c r="A16" s="21" t="s">
        <v>72</v>
      </c>
      <c r="B16" s="15" t="s">
        <v>73</v>
      </c>
      <c r="C16" s="18">
        <f>SUM(C17)</f>
        <v>2654599.2199999997</v>
      </c>
    </row>
    <row r="17" spans="1:3" ht="14.25" customHeight="1">
      <c r="A17" s="21" t="s">
        <v>146</v>
      </c>
      <c r="B17" s="15" t="s">
        <v>147</v>
      </c>
      <c r="C17" s="18">
        <f>'прил.2'!I8</f>
        <v>2654599.2199999997</v>
      </c>
    </row>
    <row r="18" spans="1:3" ht="21" customHeight="1">
      <c r="A18" s="22" t="s">
        <v>163</v>
      </c>
      <c r="B18" s="17" t="s">
        <v>148</v>
      </c>
      <c r="C18" s="14">
        <v>0</v>
      </c>
    </row>
    <row r="19" spans="1:4" ht="17.25" customHeight="1">
      <c r="A19" s="10"/>
      <c r="B19" s="32"/>
      <c r="C19" s="32"/>
      <c r="D19" s="33"/>
    </row>
    <row r="20" spans="1:4" ht="19.5" customHeight="1">
      <c r="A20" s="12"/>
      <c r="B20" s="8"/>
      <c r="C20" s="8"/>
      <c r="D20" s="30"/>
    </row>
    <row r="21" spans="1:4" ht="1.5" customHeight="1">
      <c r="A21" s="12"/>
      <c r="B21" s="8"/>
      <c r="C21" s="8"/>
      <c r="D21" s="8"/>
    </row>
    <row r="22" spans="1:4" ht="18.75" customHeight="1">
      <c r="A22" s="34"/>
      <c r="B22" s="8"/>
      <c r="C22" s="8"/>
      <c r="D22" s="33"/>
    </row>
    <row r="23" spans="1:4" ht="17.25" customHeight="1" hidden="1">
      <c r="A23" s="12"/>
      <c r="B23" s="8"/>
      <c r="C23" s="8"/>
      <c r="D23" s="8"/>
    </row>
    <row r="24" spans="1:4" ht="15.75">
      <c r="A24" s="12"/>
      <c r="B24" s="9"/>
      <c r="C24" s="9"/>
      <c r="D24" s="30"/>
    </row>
    <row r="25" spans="1:4" ht="19.5" customHeight="1">
      <c r="A25" s="12"/>
      <c r="B25" s="9"/>
      <c r="C25" s="9"/>
      <c r="D25" s="30"/>
    </row>
    <row r="26" spans="1:4" ht="18" customHeight="1">
      <c r="A26" s="12"/>
      <c r="B26" s="9"/>
      <c r="C26" s="9"/>
      <c r="D26" s="30"/>
    </row>
    <row r="27" spans="1:4" ht="18.75" customHeight="1">
      <c r="A27" s="12"/>
      <c r="B27" s="9"/>
      <c r="C27" s="9"/>
      <c r="D27" s="30"/>
    </row>
    <row r="28" spans="1:4" ht="16.5" customHeight="1">
      <c r="A28" s="31"/>
      <c r="B28" s="9"/>
      <c r="C28" s="9"/>
      <c r="D28" s="30"/>
    </row>
    <row r="29" spans="1:4" ht="36.75" customHeight="1">
      <c r="A29" s="35"/>
      <c r="B29" s="9"/>
      <c r="C29" s="9"/>
      <c r="D29" s="30"/>
    </row>
    <row r="30" spans="1:4" ht="2.25" customHeight="1">
      <c r="A30" s="29"/>
      <c r="B30" s="29"/>
      <c r="C30" s="29"/>
      <c r="D30" s="36"/>
    </row>
    <row r="31" spans="1:4" ht="34.5" customHeight="1">
      <c r="A31" s="12"/>
      <c r="B31" s="8"/>
      <c r="C31" s="8"/>
      <c r="D31" s="30"/>
    </row>
    <row r="32" spans="1:4" ht="15.75">
      <c r="A32" s="10"/>
      <c r="B32" s="8"/>
      <c r="C32" s="8"/>
      <c r="D32" s="11"/>
    </row>
    <row r="33" spans="1:4" ht="15.75">
      <c r="A33" s="12"/>
      <c r="B33" s="8"/>
      <c r="C33" s="8"/>
      <c r="D33" s="11"/>
    </row>
  </sheetData>
  <sheetProtection selectLockedCells="1" selectUnlockedCells="1"/>
  <mergeCells count="2">
    <mergeCell ref="A2:D2"/>
    <mergeCell ref="B1:D1"/>
  </mergeCells>
  <printOptions/>
  <pageMargins left="0.7086614173228347" right="0.7086614173228347" top="0.35433070866141736" bottom="0.3937007874015748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8"/>
  <sheetViews>
    <sheetView zoomScalePageLayoutView="0" workbookViewId="0" topLeftCell="A328">
      <selection activeCell="A1" sqref="A1:I328"/>
    </sheetView>
  </sheetViews>
  <sheetFormatPr defaultColWidth="9.00390625" defaultRowHeight="12.75"/>
  <cols>
    <col min="1" max="1" width="63.875" style="0" customWidth="1"/>
    <col min="2" max="2" width="9.00390625" style="0" customWidth="1"/>
    <col min="3" max="3" width="8.875" style="0" customWidth="1"/>
    <col min="4" max="4" width="11.125" style="0" customWidth="1"/>
    <col min="5" max="5" width="12.25390625" style="0" customWidth="1"/>
    <col min="6" max="6" width="12.875" style="0" hidden="1" customWidth="1"/>
    <col min="7" max="7" width="10.125" style="0" customWidth="1"/>
    <col min="8" max="8" width="12.125" style="0" customWidth="1"/>
    <col min="9" max="9" width="11.00390625" style="0" customWidth="1"/>
    <col min="10" max="10" width="12.375" style="0" customWidth="1"/>
    <col min="11" max="11" width="6.875" style="0" customWidth="1"/>
  </cols>
  <sheetData>
    <row r="1" spans="1:11" ht="48" customHeight="1">
      <c r="A1" s="4"/>
      <c r="B1" s="4"/>
      <c r="C1" s="4"/>
      <c r="D1" s="4"/>
      <c r="E1" s="307" t="s">
        <v>308</v>
      </c>
      <c r="F1" s="307"/>
      <c r="G1" s="307"/>
      <c r="H1" s="307"/>
      <c r="I1" s="307"/>
      <c r="J1" s="306"/>
      <c r="K1" s="306"/>
    </row>
    <row r="2" spans="1:11" ht="33.75" customHeight="1">
      <c r="A2" s="295" t="s">
        <v>220</v>
      </c>
      <c r="B2" s="295"/>
      <c r="C2" s="295"/>
      <c r="D2" s="295"/>
      <c r="E2" s="295"/>
      <c r="F2" s="295"/>
      <c r="G2" s="295"/>
      <c r="H2" s="295"/>
      <c r="I2" s="295"/>
      <c r="J2" s="35"/>
      <c r="K2" s="35"/>
    </row>
    <row r="3" spans="1:10" ht="15.75" customHeight="1">
      <c r="A3" s="5"/>
      <c r="B3" s="5"/>
      <c r="C3" s="6"/>
      <c r="D3" s="6"/>
      <c r="E3" s="6"/>
      <c r="F3" s="6"/>
      <c r="G3" s="6"/>
      <c r="H3" s="6"/>
      <c r="I3" s="6"/>
      <c r="J3" s="4"/>
    </row>
    <row r="4" ht="13.5" thickBot="1">
      <c r="I4" s="1" t="s">
        <v>0</v>
      </c>
    </row>
    <row r="5" spans="1:9" ht="13.5" thickBot="1">
      <c r="A5" s="290" t="s">
        <v>61</v>
      </c>
      <c r="B5" s="292" t="s">
        <v>286</v>
      </c>
      <c r="C5" s="293"/>
      <c r="D5" s="293"/>
      <c r="E5" s="293"/>
      <c r="F5" s="293"/>
      <c r="G5" s="294"/>
      <c r="H5" s="288" t="s">
        <v>283</v>
      </c>
      <c r="I5" s="288" t="s">
        <v>284</v>
      </c>
    </row>
    <row r="6" spans="1:9" ht="30.75" thickBot="1">
      <c r="A6" s="291"/>
      <c r="B6" s="184" t="s">
        <v>74</v>
      </c>
      <c r="C6" s="117" t="s">
        <v>75</v>
      </c>
      <c r="D6" s="130" t="s">
        <v>149</v>
      </c>
      <c r="E6" s="105" t="s">
        <v>150</v>
      </c>
      <c r="F6" s="143" t="s">
        <v>282</v>
      </c>
      <c r="G6" s="107" t="s">
        <v>76</v>
      </c>
      <c r="H6" s="289"/>
      <c r="I6" s="289"/>
    </row>
    <row r="7" spans="1:9" ht="15">
      <c r="A7" s="106"/>
      <c r="B7" s="84"/>
      <c r="C7" s="183"/>
      <c r="D7" s="131"/>
      <c r="E7" s="118"/>
      <c r="F7" s="108"/>
      <c r="G7" s="148"/>
      <c r="H7" s="160"/>
      <c r="I7" s="160"/>
    </row>
    <row r="8" spans="1:9" ht="15.75" thickBot="1">
      <c r="A8" s="88" t="s">
        <v>221</v>
      </c>
      <c r="B8" s="185"/>
      <c r="C8" s="186"/>
      <c r="D8" s="187"/>
      <c r="E8" s="188"/>
      <c r="F8" s="189"/>
      <c r="G8" s="190"/>
      <c r="H8" s="191">
        <f>H9+H295</f>
        <v>7883724</v>
      </c>
      <c r="I8" s="191">
        <f>I9+I295</f>
        <v>2654599.2199999997</v>
      </c>
    </row>
    <row r="9" spans="1:9" ht="13.5" thickBot="1">
      <c r="A9" s="89" t="s">
        <v>222</v>
      </c>
      <c r="B9" s="199">
        <v>250</v>
      </c>
      <c r="C9" s="200"/>
      <c r="D9" s="201"/>
      <c r="E9" s="202"/>
      <c r="F9" s="203"/>
      <c r="G9" s="204"/>
      <c r="H9" s="205">
        <f>H11+H15+H47+H49++H105+H184+H211+H268+H273+H290+H284+H288</f>
        <v>5615281</v>
      </c>
      <c r="I9" s="205">
        <f>I11+I15+I47+I49++I105+I184+I211+I268+I273+I290+I284+I288</f>
        <v>1674512.76</v>
      </c>
    </row>
    <row r="10" spans="1:9" ht="13.5" thickBot="1">
      <c r="A10" s="90"/>
      <c r="B10" s="192"/>
      <c r="C10" s="193"/>
      <c r="D10" s="194"/>
      <c r="E10" s="195"/>
      <c r="F10" s="196"/>
      <c r="G10" s="197"/>
      <c r="H10" s="198"/>
      <c r="I10" s="198"/>
    </row>
    <row r="11" spans="1:9" ht="13.5" thickBot="1">
      <c r="A11" s="91" t="s">
        <v>78</v>
      </c>
      <c r="B11" s="177">
        <v>250</v>
      </c>
      <c r="C11" s="167" t="s">
        <v>77</v>
      </c>
      <c r="D11" s="132" t="s">
        <v>82</v>
      </c>
      <c r="E11" s="119" t="s">
        <v>97</v>
      </c>
      <c r="F11" s="109"/>
      <c r="G11" s="149"/>
      <c r="H11" s="162">
        <f>H12</f>
        <v>636775</v>
      </c>
      <c r="I11" s="162">
        <f>I12</f>
        <v>391560.55</v>
      </c>
    </row>
    <row r="12" spans="1:9" ht="12.75">
      <c r="A12" s="92" t="s">
        <v>223</v>
      </c>
      <c r="B12" s="178">
        <v>250</v>
      </c>
      <c r="C12" s="168" t="s">
        <v>77</v>
      </c>
      <c r="D12" s="133" t="s">
        <v>82</v>
      </c>
      <c r="E12" s="120" t="s">
        <v>98</v>
      </c>
      <c r="F12" s="110">
        <v>120</v>
      </c>
      <c r="G12" s="150"/>
      <c r="H12" s="163">
        <f>H13+H14</f>
        <v>636775</v>
      </c>
      <c r="I12" s="163">
        <f>I13+I14</f>
        <v>391560.55</v>
      </c>
    </row>
    <row r="13" spans="1:9" ht="12.75">
      <c r="A13" s="93" t="s">
        <v>224</v>
      </c>
      <c r="B13" s="178">
        <v>250</v>
      </c>
      <c r="C13" s="168" t="s">
        <v>77</v>
      </c>
      <c r="D13" s="133" t="s">
        <v>82</v>
      </c>
      <c r="E13" s="120" t="s">
        <v>98</v>
      </c>
      <c r="F13" s="110">
        <v>121</v>
      </c>
      <c r="G13" s="150">
        <v>211</v>
      </c>
      <c r="H13" s="164">
        <f>520532.3-42158+1200</f>
        <v>479574.3</v>
      </c>
      <c r="I13" s="164">
        <v>294759.8</v>
      </c>
    </row>
    <row r="14" spans="1:9" ht="39" thickBot="1">
      <c r="A14" s="93" t="s">
        <v>225</v>
      </c>
      <c r="B14" s="178">
        <v>250</v>
      </c>
      <c r="C14" s="168" t="s">
        <v>77</v>
      </c>
      <c r="D14" s="133" t="s">
        <v>82</v>
      </c>
      <c r="E14" s="120" t="s">
        <v>98</v>
      </c>
      <c r="F14" s="110">
        <v>129</v>
      </c>
      <c r="G14" s="150">
        <v>213</v>
      </c>
      <c r="H14" s="164">
        <v>157200.7</v>
      </c>
      <c r="I14" s="164">
        <v>96800.75</v>
      </c>
    </row>
    <row r="15" spans="1:9" ht="13.5" thickBot="1">
      <c r="A15" s="91" t="s">
        <v>226</v>
      </c>
      <c r="B15" s="179">
        <v>250</v>
      </c>
      <c r="C15" s="167" t="s">
        <v>77</v>
      </c>
      <c r="D15" s="132" t="s">
        <v>79</v>
      </c>
      <c r="E15" s="119" t="s">
        <v>99</v>
      </c>
      <c r="F15" s="109"/>
      <c r="G15" s="149"/>
      <c r="H15" s="165">
        <f>H16+H20+H42</f>
        <v>1517319</v>
      </c>
      <c r="I15" s="165">
        <f>I16+I20+I42</f>
        <v>1005085.77</v>
      </c>
    </row>
    <row r="16" spans="1:9" ht="51">
      <c r="A16" s="94" t="s">
        <v>227</v>
      </c>
      <c r="B16" s="178">
        <v>250</v>
      </c>
      <c r="C16" s="168" t="s">
        <v>77</v>
      </c>
      <c r="D16" s="133" t="s">
        <v>79</v>
      </c>
      <c r="E16" s="120" t="s">
        <v>228</v>
      </c>
      <c r="F16" s="110">
        <v>100</v>
      </c>
      <c r="G16" s="150"/>
      <c r="H16" s="164">
        <f>H17</f>
        <v>1238119</v>
      </c>
      <c r="I16" s="164">
        <f>I17</f>
        <v>840036.83</v>
      </c>
    </row>
    <row r="17" spans="1:9" ht="25.5">
      <c r="A17" s="93" t="s">
        <v>229</v>
      </c>
      <c r="B17" s="178">
        <v>250</v>
      </c>
      <c r="C17" s="168" t="s">
        <v>77</v>
      </c>
      <c r="D17" s="133" t="s">
        <v>79</v>
      </c>
      <c r="E17" s="120" t="s">
        <v>228</v>
      </c>
      <c r="F17" s="110">
        <v>120</v>
      </c>
      <c r="G17" s="150"/>
      <c r="H17" s="164">
        <f>H18+H19</f>
        <v>1238119</v>
      </c>
      <c r="I17" s="164">
        <f>I18+I19</f>
        <v>840036.83</v>
      </c>
    </row>
    <row r="18" spans="1:9" ht="12.75">
      <c r="A18" s="93" t="s">
        <v>224</v>
      </c>
      <c r="B18" s="178">
        <v>250</v>
      </c>
      <c r="C18" s="168" t="s">
        <v>77</v>
      </c>
      <c r="D18" s="133" t="s">
        <v>79</v>
      </c>
      <c r="E18" s="120" t="s">
        <v>228</v>
      </c>
      <c r="F18" s="110">
        <v>121</v>
      </c>
      <c r="G18" s="150">
        <v>211</v>
      </c>
      <c r="H18" s="164">
        <v>839470</v>
      </c>
      <c r="I18" s="164">
        <v>635502.37</v>
      </c>
    </row>
    <row r="19" spans="1:9" ht="38.25">
      <c r="A19" s="93" t="s">
        <v>225</v>
      </c>
      <c r="B19" s="178">
        <v>250</v>
      </c>
      <c r="C19" s="168" t="s">
        <v>77</v>
      </c>
      <c r="D19" s="133" t="s">
        <v>79</v>
      </c>
      <c r="E19" s="120" t="s">
        <v>228</v>
      </c>
      <c r="F19" s="110">
        <v>129</v>
      </c>
      <c r="G19" s="150">
        <v>213</v>
      </c>
      <c r="H19" s="164">
        <v>398649</v>
      </c>
      <c r="I19" s="164">
        <v>204534.46</v>
      </c>
    </row>
    <row r="20" spans="1:9" ht="12.75">
      <c r="A20" s="93" t="s">
        <v>230</v>
      </c>
      <c r="B20" s="178">
        <v>250</v>
      </c>
      <c r="C20" s="168" t="s">
        <v>77</v>
      </c>
      <c r="D20" s="133" t="s">
        <v>79</v>
      </c>
      <c r="E20" s="120" t="s">
        <v>228</v>
      </c>
      <c r="F20" s="110">
        <v>200</v>
      </c>
      <c r="G20" s="150"/>
      <c r="H20" s="164">
        <f>H21</f>
        <v>274200</v>
      </c>
      <c r="I20" s="164">
        <f>I21</f>
        <v>160391.03000000003</v>
      </c>
    </row>
    <row r="21" spans="1:9" ht="12.75">
      <c r="A21" s="93" t="s">
        <v>231</v>
      </c>
      <c r="B21" s="178">
        <v>250</v>
      </c>
      <c r="C21" s="168" t="s">
        <v>77</v>
      </c>
      <c r="D21" s="133" t="s">
        <v>79</v>
      </c>
      <c r="E21" s="120" t="s">
        <v>228</v>
      </c>
      <c r="F21" s="110">
        <v>240</v>
      </c>
      <c r="G21" s="150"/>
      <c r="H21" s="164">
        <f>H22+H28</f>
        <v>274200</v>
      </c>
      <c r="I21" s="164">
        <f>I22+I28</f>
        <v>160391.03000000003</v>
      </c>
    </row>
    <row r="22" spans="1:9" ht="27">
      <c r="A22" s="95" t="s">
        <v>100</v>
      </c>
      <c r="B22" s="178">
        <v>250</v>
      </c>
      <c r="C22" s="168" t="s">
        <v>77</v>
      </c>
      <c r="D22" s="133" t="s">
        <v>79</v>
      </c>
      <c r="E22" s="120" t="s">
        <v>228</v>
      </c>
      <c r="F22" s="110">
        <v>242</v>
      </c>
      <c r="G22" s="150"/>
      <c r="H22" s="164">
        <f>SUM(H23:H27)</f>
        <v>100000</v>
      </c>
      <c r="I22" s="164">
        <f>SUM(I23:I27)</f>
        <v>41000</v>
      </c>
    </row>
    <row r="23" spans="1:9" ht="12.75" hidden="1">
      <c r="A23" s="96" t="s">
        <v>232</v>
      </c>
      <c r="B23" s="178">
        <v>250</v>
      </c>
      <c r="C23" s="168"/>
      <c r="D23" s="133"/>
      <c r="E23" s="120"/>
      <c r="F23" s="144"/>
      <c r="G23" s="150">
        <v>221</v>
      </c>
      <c r="H23" s="164">
        <v>100000</v>
      </c>
      <c r="I23" s="164">
        <v>41000</v>
      </c>
    </row>
    <row r="24" spans="1:9" ht="13.5" hidden="1">
      <c r="A24" s="95"/>
      <c r="B24" s="178">
        <v>250</v>
      </c>
      <c r="C24" s="168"/>
      <c r="D24" s="133"/>
      <c r="E24" s="120"/>
      <c r="F24" s="144"/>
      <c r="G24" s="150" t="s">
        <v>233</v>
      </c>
      <c r="H24" s="164">
        <v>0</v>
      </c>
      <c r="I24" s="164">
        <v>0</v>
      </c>
    </row>
    <row r="25" spans="1:9" ht="13.5" hidden="1">
      <c r="A25" s="95"/>
      <c r="B25" s="178">
        <v>250</v>
      </c>
      <c r="C25" s="168"/>
      <c r="D25" s="133"/>
      <c r="E25" s="120"/>
      <c r="F25" s="144"/>
      <c r="G25" s="150" t="s">
        <v>234</v>
      </c>
      <c r="H25" s="164">
        <v>0</v>
      </c>
      <c r="I25" s="164">
        <v>0</v>
      </c>
    </row>
    <row r="26" spans="1:9" ht="13.5" hidden="1">
      <c r="A26" s="95"/>
      <c r="B26" s="178">
        <v>250</v>
      </c>
      <c r="C26" s="168"/>
      <c r="D26" s="133"/>
      <c r="E26" s="120"/>
      <c r="F26" s="144"/>
      <c r="G26" s="150">
        <v>310</v>
      </c>
      <c r="H26" s="164">
        <v>0</v>
      </c>
      <c r="I26" s="164">
        <v>0</v>
      </c>
    </row>
    <row r="27" spans="1:9" ht="13.5" hidden="1">
      <c r="A27" s="95"/>
      <c r="B27" s="178">
        <v>250</v>
      </c>
      <c r="C27" s="168"/>
      <c r="D27" s="133"/>
      <c r="E27" s="120"/>
      <c r="F27" s="144"/>
      <c r="G27" s="150">
        <v>340</v>
      </c>
      <c r="H27" s="164">
        <v>0</v>
      </c>
      <c r="I27" s="164">
        <v>0</v>
      </c>
    </row>
    <row r="28" spans="1:9" ht="13.5">
      <c r="A28" s="95" t="s">
        <v>235</v>
      </c>
      <c r="B28" s="178">
        <v>250</v>
      </c>
      <c r="C28" s="168" t="s">
        <v>77</v>
      </c>
      <c r="D28" s="133" t="s">
        <v>79</v>
      </c>
      <c r="E28" s="120" t="s">
        <v>228</v>
      </c>
      <c r="F28" s="110">
        <v>244</v>
      </c>
      <c r="G28" s="150"/>
      <c r="H28" s="164">
        <f>H29+H30+H31+H32+H33+H34+H37+H38+H39</f>
        <v>174200</v>
      </c>
      <c r="I28" s="164">
        <f>I29+I30+I31+I32+I33+I34+I37+I38+I39</f>
        <v>119391.03000000001</v>
      </c>
    </row>
    <row r="29" spans="1:9" ht="12.75" hidden="1">
      <c r="A29" s="96" t="s">
        <v>232</v>
      </c>
      <c r="B29" s="178">
        <v>250</v>
      </c>
      <c r="C29" s="168"/>
      <c r="D29" s="133"/>
      <c r="E29" s="120"/>
      <c r="F29" s="144"/>
      <c r="G29" s="150">
        <v>221</v>
      </c>
      <c r="H29" s="164">
        <v>0</v>
      </c>
      <c r="I29" s="164">
        <v>0</v>
      </c>
    </row>
    <row r="30" spans="1:9" ht="13.5" hidden="1">
      <c r="A30" s="95"/>
      <c r="B30" s="178">
        <v>250</v>
      </c>
      <c r="C30" s="168"/>
      <c r="D30" s="133"/>
      <c r="E30" s="120"/>
      <c r="F30" s="144"/>
      <c r="G30" s="150">
        <v>222</v>
      </c>
      <c r="H30" s="164">
        <v>0</v>
      </c>
      <c r="I30" s="164">
        <v>0</v>
      </c>
    </row>
    <row r="31" spans="1:9" ht="13.5" hidden="1">
      <c r="A31" s="95"/>
      <c r="B31" s="178">
        <v>250</v>
      </c>
      <c r="C31" s="168"/>
      <c r="D31" s="133"/>
      <c r="E31" s="120"/>
      <c r="F31" s="144"/>
      <c r="G31" s="150" t="s">
        <v>236</v>
      </c>
      <c r="H31" s="164">
        <v>156800</v>
      </c>
      <c r="I31" s="164">
        <f>96633.19+19260.52</f>
        <v>115893.71</v>
      </c>
    </row>
    <row r="32" spans="1:9" ht="13.5" hidden="1">
      <c r="A32" s="95"/>
      <c r="B32" s="178">
        <v>250</v>
      </c>
      <c r="C32" s="168"/>
      <c r="D32" s="133"/>
      <c r="E32" s="120"/>
      <c r="F32" s="144"/>
      <c r="G32" s="150">
        <v>224</v>
      </c>
      <c r="H32" s="164">
        <v>0</v>
      </c>
      <c r="I32" s="164">
        <v>0</v>
      </c>
    </row>
    <row r="33" spans="1:9" ht="13.5" hidden="1">
      <c r="A33" s="95"/>
      <c r="B33" s="178">
        <v>250</v>
      </c>
      <c r="C33" s="168"/>
      <c r="D33" s="133"/>
      <c r="E33" s="120"/>
      <c r="F33" s="144"/>
      <c r="G33" s="150" t="s">
        <v>233</v>
      </c>
      <c r="H33" s="164">
        <f>2700+1200</f>
        <v>3900</v>
      </c>
      <c r="I33" s="164">
        <f>2245.41+1203</f>
        <v>3448.41</v>
      </c>
    </row>
    <row r="34" spans="1:9" ht="13.5" hidden="1">
      <c r="A34" s="95"/>
      <c r="B34" s="178">
        <v>250</v>
      </c>
      <c r="C34" s="168"/>
      <c r="D34" s="133"/>
      <c r="E34" s="120"/>
      <c r="F34" s="144"/>
      <c r="G34" s="150">
        <v>226</v>
      </c>
      <c r="H34" s="164">
        <f>H36</f>
        <v>500</v>
      </c>
      <c r="I34" s="164">
        <f>I35+I36</f>
        <v>48.91</v>
      </c>
    </row>
    <row r="35" spans="1:9" ht="13.5" hidden="1">
      <c r="A35" s="95"/>
      <c r="B35" s="178">
        <v>250</v>
      </c>
      <c r="C35" s="168"/>
      <c r="D35" s="133"/>
      <c r="E35" s="120"/>
      <c r="F35" s="144"/>
      <c r="G35" s="150" t="s">
        <v>237</v>
      </c>
      <c r="H35" s="164">
        <v>0</v>
      </c>
      <c r="I35" s="164">
        <v>0</v>
      </c>
    </row>
    <row r="36" spans="1:9" ht="13.5" hidden="1">
      <c r="A36" s="95"/>
      <c r="B36" s="178">
        <v>250</v>
      </c>
      <c r="C36" s="168"/>
      <c r="D36" s="133"/>
      <c r="E36" s="120"/>
      <c r="F36" s="144"/>
      <c r="G36" s="150" t="s">
        <v>238</v>
      </c>
      <c r="H36" s="164">
        <v>500</v>
      </c>
      <c r="I36" s="164">
        <v>48.91</v>
      </c>
    </row>
    <row r="37" spans="1:9" ht="13.5" hidden="1">
      <c r="A37" s="95"/>
      <c r="B37" s="178">
        <v>250</v>
      </c>
      <c r="C37" s="168"/>
      <c r="D37" s="133"/>
      <c r="E37" s="120"/>
      <c r="F37" s="144"/>
      <c r="G37" s="150" t="s">
        <v>239</v>
      </c>
      <c r="H37" s="164">
        <v>0</v>
      </c>
      <c r="I37" s="164">
        <v>0</v>
      </c>
    </row>
    <row r="38" spans="1:9" ht="13.5" hidden="1">
      <c r="A38" s="95"/>
      <c r="B38" s="178">
        <v>250</v>
      </c>
      <c r="C38" s="168"/>
      <c r="D38" s="133"/>
      <c r="E38" s="120"/>
      <c r="F38" s="144"/>
      <c r="G38" s="150">
        <v>310</v>
      </c>
      <c r="H38" s="164">
        <v>0</v>
      </c>
      <c r="I38" s="164">
        <v>0</v>
      </c>
    </row>
    <row r="39" spans="1:9" ht="13.5" hidden="1">
      <c r="A39" s="95"/>
      <c r="B39" s="178">
        <v>250</v>
      </c>
      <c r="C39" s="168"/>
      <c r="D39" s="133"/>
      <c r="E39" s="120"/>
      <c r="F39" s="144"/>
      <c r="G39" s="150">
        <v>340</v>
      </c>
      <c r="H39" s="164">
        <f>H40+H41</f>
        <v>13000</v>
      </c>
      <c r="I39" s="164">
        <v>0</v>
      </c>
    </row>
    <row r="40" spans="1:9" ht="13.5" hidden="1">
      <c r="A40" s="95"/>
      <c r="B40" s="178">
        <v>250</v>
      </c>
      <c r="C40" s="168"/>
      <c r="D40" s="133"/>
      <c r="E40" s="120"/>
      <c r="F40" s="144"/>
      <c r="G40" s="150" t="s">
        <v>240</v>
      </c>
      <c r="H40" s="164">
        <v>0</v>
      </c>
      <c r="I40" s="164">
        <v>0</v>
      </c>
    </row>
    <row r="41" spans="1:9" ht="13.5" hidden="1">
      <c r="A41" s="95"/>
      <c r="B41" s="178">
        <v>250</v>
      </c>
      <c r="C41" s="168"/>
      <c r="D41" s="133"/>
      <c r="E41" s="120"/>
      <c r="F41" s="144"/>
      <c r="G41" s="150" t="s">
        <v>241</v>
      </c>
      <c r="H41" s="164">
        <f>15000-2000</f>
        <v>13000</v>
      </c>
      <c r="I41" s="164">
        <v>0</v>
      </c>
    </row>
    <row r="42" spans="1:9" ht="12.75">
      <c r="A42" s="93" t="s">
        <v>101</v>
      </c>
      <c r="B42" s="178">
        <v>250</v>
      </c>
      <c r="C42" s="168" t="s">
        <v>77</v>
      </c>
      <c r="D42" s="133" t="s">
        <v>79</v>
      </c>
      <c r="E42" s="120" t="s">
        <v>228</v>
      </c>
      <c r="F42" s="110">
        <v>800</v>
      </c>
      <c r="G42" s="150"/>
      <c r="H42" s="164">
        <f>H43+H44</f>
        <v>5000</v>
      </c>
      <c r="I42" s="164">
        <f>I43+I44</f>
        <v>4657.91</v>
      </c>
    </row>
    <row r="43" spans="1:9" ht="12.75">
      <c r="A43" s="93" t="s">
        <v>242</v>
      </c>
      <c r="B43" s="178">
        <v>250</v>
      </c>
      <c r="C43" s="168" t="s">
        <v>77</v>
      </c>
      <c r="D43" s="133" t="s">
        <v>79</v>
      </c>
      <c r="E43" s="120" t="s">
        <v>228</v>
      </c>
      <c r="F43" s="110">
        <v>831</v>
      </c>
      <c r="G43" s="150">
        <v>290</v>
      </c>
      <c r="H43" s="164">
        <v>0</v>
      </c>
      <c r="I43" s="164">
        <v>0</v>
      </c>
    </row>
    <row r="44" spans="1:9" ht="12.75">
      <c r="A44" s="93" t="s">
        <v>102</v>
      </c>
      <c r="B44" s="178">
        <v>250</v>
      </c>
      <c r="C44" s="168" t="s">
        <v>77</v>
      </c>
      <c r="D44" s="133" t="s">
        <v>79</v>
      </c>
      <c r="E44" s="120" t="s">
        <v>228</v>
      </c>
      <c r="F44" s="110">
        <v>850</v>
      </c>
      <c r="G44" s="150"/>
      <c r="H44" s="164">
        <f>H45+H46</f>
        <v>5000</v>
      </c>
      <c r="I44" s="164">
        <f>I45+I46</f>
        <v>4657.91</v>
      </c>
    </row>
    <row r="45" spans="1:9" ht="13.5">
      <c r="A45" s="95" t="s">
        <v>243</v>
      </c>
      <c r="B45" s="178">
        <v>250</v>
      </c>
      <c r="C45" s="168" t="s">
        <v>77</v>
      </c>
      <c r="D45" s="133" t="s">
        <v>79</v>
      </c>
      <c r="E45" s="120" t="s">
        <v>228</v>
      </c>
      <c r="F45" s="110">
        <v>851</v>
      </c>
      <c r="G45" s="150">
        <v>290</v>
      </c>
      <c r="H45" s="164"/>
      <c r="I45" s="164">
        <v>0</v>
      </c>
    </row>
    <row r="46" spans="1:9" ht="13.5" thickBot="1">
      <c r="A46" s="97" t="s">
        <v>103</v>
      </c>
      <c r="B46" s="206">
        <v>250</v>
      </c>
      <c r="C46" s="207" t="s">
        <v>77</v>
      </c>
      <c r="D46" s="208" t="s">
        <v>79</v>
      </c>
      <c r="E46" s="209" t="s">
        <v>228</v>
      </c>
      <c r="F46" s="210">
        <v>852</v>
      </c>
      <c r="G46" s="211">
        <v>290</v>
      </c>
      <c r="H46" s="212">
        <v>5000</v>
      </c>
      <c r="I46" s="212">
        <v>4657.91</v>
      </c>
    </row>
    <row r="47" spans="1:9" ht="26.25" thickBot="1">
      <c r="A47" s="91" t="s">
        <v>244</v>
      </c>
      <c r="B47" s="213">
        <v>250</v>
      </c>
      <c r="C47" s="214" t="s">
        <v>77</v>
      </c>
      <c r="D47" s="215">
        <v>11</v>
      </c>
      <c r="E47" s="216" t="s">
        <v>104</v>
      </c>
      <c r="F47" s="217"/>
      <c r="G47" s="218"/>
      <c r="H47" s="219">
        <f>H48</f>
        <v>10000</v>
      </c>
      <c r="I47" s="219">
        <f>I48</f>
        <v>0</v>
      </c>
    </row>
    <row r="48" spans="1:9" ht="13.5" thickBot="1">
      <c r="A48" s="98" t="s">
        <v>105</v>
      </c>
      <c r="B48" s="220">
        <v>250</v>
      </c>
      <c r="C48" s="221" t="s">
        <v>77</v>
      </c>
      <c r="D48" s="222">
        <v>11</v>
      </c>
      <c r="E48" s="223" t="s">
        <v>245</v>
      </c>
      <c r="F48" s="224">
        <v>870</v>
      </c>
      <c r="G48" s="225">
        <v>290</v>
      </c>
      <c r="H48" s="226">
        <v>10000</v>
      </c>
      <c r="I48" s="226">
        <v>0</v>
      </c>
    </row>
    <row r="49" spans="1:9" ht="26.25" thickBot="1">
      <c r="A49" s="89" t="s">
        <v>246</v>
      </c>
      <c r="B49" s="234">
        <v>250</v>
      </c>
      <c r="C49" s="235" t="s">
        <v>247</v>
      </c>
      <c r="D49" s="236" t="s">
        <v>247</v>
      </c>
      <c r="E49" s="237"/>
      <c r="F49" s="238"/>
      <c r="G49" s="239"/>
      <c r="H49" s="240">
        <f>H50+H63+H82</f>
        <v>67100</v>
      </c>
      <c r="I49" s="240">
        <f>I50+I63+I82</f>
        <v>16500</v>
      </c>
    </row>
    <row r="50" spans="1:9" ht="51.75" thickBot="1">
      <c r="A50" s="91" t="s">
        <v>107</v>
      </c>
      <c r="B50" s="227">
        <v>250</v>
      </c>
      <c r="C50" s="228" t="s">
        <v>77</v>
      </c>
      <c r="D50" s="229">
        <v>13</v>
      </c>
      <c r="E50" s="230" t="s">
        <v>248</v>
      </c>
      <c r="F50" s="231"/>
      <c r="G50" s="232"/>
      <c r="H50" s="233">
        <f aca="true" t="shared" si="0" ref="H50:I52">H51</f>
        <v>700</v>
      </c>
      <c r="I50" s="233">
        <f t="shared" si="0"/>
        <v>0</v>
      </c>
    </row>
    <row r="51" spans="1:9" ht="12.75">
      <c r="A51" s="93" t="s">
        <v>230</v>
      </c>
      <c r="B51" s="178">
        <v>250</v>
      </c>
      <c r="C51" s="168" t="s">
        <v>77</v>
      </c>
      <c r="D51" s="133">
        <v>13</v>
      </c>
      <c r="E51" s="120" t="str">
        <f>E50</f>
        <v>91 2 00 73150</v>
      </c>
      <c r="F51" s="110">
        <v>200</v>
      </c>
      <c r="G51" s="150"/>
      <c r="H51" s="164">
        <f t="shared" si="0"/>
        <v>700</v>
      </c>
      <c r="I51" s="164">
        <f t="shared" si="0"/>
        <v>0</v>
      </c>
    </row>
    <row r="52" spans="1:9" ht="12.75">
      <c r="A52" s="93" t="s">
        <v>231</v>
      </c>
      <c r="B52" s="178">
        <v>250</v>
      </c>
      <c r="C52" s="168" t="s">
        <v>77</v>
      </c>
      <c r="D52" s="133">
        <v>13</v>
      </c>
      <c r="E52" s="120" t="str">
        <f>E51</f>
        <v>91 2 00 73150</v>
      </c>
      <c r="F52" s="110">
        <v>240</v>
      </c>
      <c r="G52" s="150"/>
      <c r="H52" s="164">
        <f t="shared" si="0"/>
        <v>700</v>
      </c>
      <c r="I52" s="164">
        <f t="shared" si="0"/>
        <v>0</v>
      </c>
    </row>
    <row r="53" spans="1:9" ht="13.5" thickBot="1">
      <c r="A53" s="93" t="s">
        <v>235</v>
      </c>
      <c r="B53" s="178">
        <v>250</v>
      </c>
      <c r="C53" s="168" t="s">
        <v>77</v>
      </c>
      <c r="D53" s="133">
        <v>13</v>
      </c>
      <c r="E53" s="120" t="str">
        <f>E52</f>
        <v>91 2 00 73150</v>
      </c>
      <c r="F53" s="113" t="s">
        <v>81</v>
      </c>
      <c r="G53" s="152"/>
      <c r="H53" s="164">
        <v>700</v>
      </c>
      <c r="I53" s="164">
        <f>SUM(I54:I62)</f>
        <v>0</v>
      </c>
    </row>
    <row r="54" spans="1:9" ht="12.75" hidden="1">
      <c r="A54" s="96" t="s">
        <v>232</v>
      </c>
      <c r="B54" s="178">
        <v>250</v>
      </c>
      <c r="C54" s="168"/>
      <c r="D54" s="133"/>
      <c r="E54" s="120"/>
      <c r="F54" s="144"/>
      <c r="G54" s="150">
        <v>221</v>
      </c>
      <c r="H54" s="164">
        <v>0</v>
      </c>
      <c r="I54" s="164">
        <v>0</v>
      </c>
    </row>
    <row r="55" spans="1:9" ht="12.75" hidden="1">
      <c r="A55" s="96"/>
      <c r="B55" s="178">
        <v>250</v>
      </c>
      <c r="C55" s="168"/>
      <c r="D55" s="133"/>
      <c r="E55" s="120"/>
      <c r="F55" s="144"/>
      <c r="G55" s="150">
        <v>222</v>
      </c>
      <c r="H55" s="164">
        <v>0</v>
      </c>
      <c r="I55" s="164">
        <v>0</v>
      </c>
    </row>
    <row r="56" spans="1:9" ht="12.75" hidden="1">
      <c r="A56" s="96"/>
      <c r="B56" s="178">
        <v>250</v>
      </c>
      <c r="C56" s="168"/>
      <c r="D56" s="133"/>
      <c r="E56" s="120"/>
      <c r="F56" s="144"/>
      <c r="G56" s="150">
        <v>223</v>
      </c>
      <c r="H56" s="164">
        <v>0</v>
      </c>
      <c r="I56" s="164">
        <v>0</v>
      </c>
    </row>
    <row r="57" spans="1:9" ht="12.75" hidden="1">
      <c r="A57" s="96"/>
      <c r="B57" s="178">
        <v>250</v>
      </c>
      <c r="C57" s="168"/>
      <c r="D57" s="133"/>
      <c r="E57" s="120"/>
      <c r="F57" s="144"/>
      <c r="G57" s="150">
        <v>224</v>
      </c>
      <c r="H57" s="164">
        <v>0</v>
      </c>
      <c r="I57" s="164">
        <v>0</v>
      </c>
    </row>
    <row r="58" spans="1:9" ht="12.75" hidden="1">
      <c r="A58" s="96"/>
      <c r="B58" s="178">
        <v>250</v>
      </c>
      <c r="C58" s="168"/>
      <c r="D58" s="133"/>
      <c r="E58" s="120"/>
      <c r="F58" s="144"/>
      <c r="G58" s="150">
        <v>225</v>
      </c>
      <c r="H58" s="164">
        <v>0</v>
      </c>
      <c r="I58" s="164">
        <v>0</v>
      </c>
    </row>
    <row r="59" spans="1:9" ht="12.75" hidden="1">
      <c r="A59" s="96"/>
      <c r="B59" s="178">
        <v>250</v>
      </c>
      <c r="C59" s="168"/>
      <c r="D59" s="133"/>
      <c r="E59" s="120"/>
      <c r="F59" s="144"/>
      <c r="G59" s="150">
        <v>226</v>
      </c>
      <c r="H59" s="164">
        <v>0</v>
      </c>
      <c r="I59" s="164">
        <v>0</v>
      </c>
    </row>
    <row r="60" spans="1:9" ht="12.75" hidden="1">
      <c r="A60" s="96"/>
      <c r="B60" s="178">
        <v>250</v>
      </c>
      <c r="C60" s="168"/>
      <c r="D60" s="133"/>
      <c r="E60" s="120"/>
      <c r="F60" s="144"/>
      <c r="G60" s="150">
        <v>290</v>
      </c>
      <c r="H60" s="164">
        <v>0</v>
      </c>
      <c r="I60" s="164">
        <v>0</v>
      </c>
    </row>
    <row r="61" spans="1:9" ht="12.75" hidden="1">
      <c r="A61" s="96"/>
      <c r="B61" s="178">
        <v>250</v>
      </c>
      <c r="C61" s="168"/>
      <c r="D61" s="133"/>
      <c r="E61" s="120"/>
      <c r="F61" s="144"/>
      <c r="G61" s="150">
        <v>310</v>
      </c>
      <c r="H61" s="164">
        <v>0</v>
      </c>
      <c r="I61" s="164">
        <v>0</v>
      </c>
    </row>
    <row r="62" spans="1:9" ht="13.5" hidden="1" thickBot="1">
      <c r="A62" s="96"/>
      <c r="B62" s="178">
        <v>250</v>
      </c>
      <c r="C62" s="168"/>
      <c r="D62" s="133"/>
      <c r="E62" s="120"/>
      <c r="F62" s="144"/>
      <c r="G62" s="150" t="s">
        <v>241</v>
      </c>
      <c r="H62" s="164">
        <v>700</v>
      </c>
      <c r="I62" s="164">
        <v>0</v>
      </c>
    </row>
    <row r="63" spans="1:9" ht="26.25" hidden="1" thickBot="1">
      <c r="A63" s="91" t="s">
        <v>112</v>
      </c>
      <c r="B63" s="179">
        <v>250</v>
      </c>
      <c r="C63" s="170" t="s">
        <v>111</v>
      </c>
      <c r="D63" s="135" t="s">
        <v>108</v>
      </c>
      <c r="E63" s="122" t="s">
        <v>113</v>
      </c>
      <c r="F63" s="112"/>
      <c r="G63" s="153"/>
      <c r="H63" s="162">
        <f>H64+H68</f>
        <v>0</v>
      </c>
      <c r="I63" s="162">
        <f>I64+I68</f>
        <v>0</v>
      </c>
    </row>
    <row r="64" spans="1:9" ht="51" hidden="1">
      <c r="A64" s="94" t="s">
        <v>227</v>
      </c>
      <c r="B64" s="178">
        <v>250</v>
      </c>
      <c r="C64" s="171" t="s">
        <v>111</v>
      </c>
      <c r="D64" s="136" t="s">
        <v>108</v>
      </c>
      <c r="E64" s="120" t="str">
        <f aca="true" t="shared" si="1" ref="E64:E69">E63</f>
        <v>91 2 01 73110</v>
      </c>
      <c r="F64" s="110">
        <v>100</v>
      </c>
      <c r="G64" s="150"/>
      <c r="H64" s="164">
        <f>H65</f>
        <v>0</v>
      </c>
      <c r="I64" s="164">
        <f>I65</f>
        <v>0</v>
      </c>
    </row>
    <row r="65" spans="1:9" ht="12.75" hidden="1">
      <c r="A65" s="93" t="s">
        <v>223</v>
      </c>
      <c r="B65" s="178">
        <v>250</v>
      </c>
      <c r="C65" s="171" t="s">
        <v>111</v>
      </c>
      <c r="D65" s="136" t="s">
        <v>108</v>
      </c>
      <c r="E65" s="120" t="str">
        <f t="shared" si="1"/>
        <v>91 2 01 73110</v>
      </c>
      <c r="F65" s="110">
        <v>120</v>
      </c>
      <c r="G65" s="150"/>
      <c r="H65" s="164">
        <f>H66+H67</f>
        <v>0</v>
      </c>
      <c r="I65" s="164">
        <f>I66+I67</f>
        <v>0</v>
      </c>
    </row>
    <row r="66" spans="1:9" ht="12.75" hidden="1">
      <c r="A66" s="93" t="s">
        <v>224</v>
      </c>
      <c r="B66" s="178">
        <v>250</v>
      </c>
      <c r="C66" s="171" t="s">
        <v>111</v>
      </c>
      <c r="D66" s="136" t="s">
        <v>108</v>
      </c>
      <c r="E66" s="120" t="str">
        <f t="shared" si="1"/>
        <v>91 2 01 73110</v>
      </c>
      <c r="F66" s="110">
        <v>121</v>
      </c>
      <c r="G66" s="150">
        <v>211</v>
      </c>
      <c r="H66" s="164"/>
      <c r="I66" s="164">
        <v>0</v>
      </c>
    </row>
    <row r="67" spans="1:9" ht="38.25" hidden="1">
      <c r="A67" s="93" t="s">
        <v>225</v>
      </c>
      <c r="B67" s="178">
        <v>250</v>
      </c>
      <c r="C67" s="171" t="s">
        <v>111</v>
      </c>
      <c r="D67" s="136" t="s">
        <v>108</v>
      </c>
      <c r="E67" s="120" t="str">
        <f t="shared" si="1"/>
        <v>91 2 01 73110</v>
      </c>
      <c r="F67" s="110">
        <v>129</v>
      </c>
      <c r="G67" s="150">
        <v>213</v>
      </c>
      <c r="H67" s="164"/>
      <c r="I67" s="164">
        <v>0</v>
      </c>
    </row>
    <row r="68" spans="1:9" ht="12.75" hidden="1">
      <c r="A68" s="93" t="s">
        <v>230</v>
      </c>
      <c r="B68" s="178">
        <v>250</v>
      </c>
      <c r="C68" s="171" t="s">
        <v>111</v>
      </c>
      <c r="D68" s="136" t="s">
        <v>108</v>
      </c>
      <c r="E68" s="120" t="str">
        <f t="shared" si="1"/>
        <v>91 2 01 73110</v>
      </c>
      <c r="F68" s="113" t="s">
        <v>85</v>
      </c>
      <c r="G68" s="152"/>
      <c r="H68" s="164">
        <f>H69</f>
        <v>0</v>
      </c>
      <c r="I68" s="164">
        <f>I69</f>
        <v>0</v>
      </c>
    </row>
    <row r="69" spans="1:9" ht="12.75" hidden="1">
      <c r="A69" s="93" t="s">
        <v>231</v>
      </c>
      <c r="B69" s="178">
        <v>250</v>
      </c>
      <c r="C69" s="171" t="s">
        <v>111</v>
      </c>
      <c r="D69" s="136" t="s">
        <v>108</v>
      </c>
      <c r="E69" s="120" t="str">
        <f t="shared" si="1"/>
        <v>91 2 01 73110</v>
      </c>
      <c r="F69" s="113" t="s">
        <v>86</v>
      </c>
      <c r="G69" s="152"/>
      <c r="H69" s="164">
        <f>H72</f>
        <v>0</v>
      </c>
      <c r="I69" s="164">
        <f>I72</f>
        <v>0</v>
      </c>
    </row>
    <row r="70" spans="1:9" ht="12.75" hidden="1">
      <c r="A70" s="93"/>
      <c r="B70" s="178">
        <v>250</v>
      </c>
      <c r="C70" s="171"/>
      <c r="D70" s="136"/>
      <c r="E70" s="120"/>
      <c r="F70" s="113" t="s">
        <v>249</v>
      </c>
      <c r="G70" s="152"/>
      <c r="H70" s="164"/>
      <c r="I70" s="164"/>
    </row>
    <row r="71" spans="1:9" ht="12.75" hidden="1">
      <c r="A71" s="93"/>
      <c r="B71" s="178">
        <v>250</v>
      </c>
      <c r="C71" s="171"/>
      <c r="D71" s="136"/>
      <c r="E71" s="120"/>
      <c r="F71" s="113"/>
      <c r="G71" s="152" t="s">
        <v>250</v>
      </c>
      <c r="H71" s="164"/>
      <c r="I71" s="164"/>
    </row>
    <row r="72" spans="1:9" ht="12.75" hidden="1">
      <c r="A72" s="93" t="s">
        <v>235</v>
      </c>
      <c r="B72" s="178">
        <v>250</v>
      </c>
      <c r="C72" s="171" t="s">
        <v>111</v>
      </c>
      <c r="D72" s="136" t="s">
        <v>108</v>
      </c>
      <c r="E72" s="120" t="str">
        <f>E69</f>
        <v>91 2 01 73110</v>
      </c>
      <c r="F72" s="113" t="s">
        <v>81</v>
      </c>
      <c r="G72" s="152"/>
      <c r="H72" s="164">
        <f>SUM(H73:H81)</f>
        <v>0</v>
      </c>
      <c r="I72" s="164">
        <f>SUM(I73:I81)</f>
        <v>0</v>
      </c>
    </row>
    <row r="73" spans="1:9" ht="12.75" hidden="1">
      <c r="A73" s="96" t="s">
        <v>232</v>
      </c>
      <c r="B73" s="178">
        <v>250</v>
      </c>
      <c r="C73" s="171"/>
      <c r="D73" s="136"/>
      <c r="E73" s="120"/>
      <c r="F73" s="144"/>
      <c r="G73" s="150">
        <v>221</v>
      </c>
      <c r="H73" s="164"/>
      <c r="I73" s="164"/>
    </row>
    <row r="74" spans="1:9" ht="12.75" hidden="1">
      <c r="A74" s="96"/>
      <c r="B74" s="178">
        <v>250</v>
      </c>
      <c r="C74" s="171"/>
      <c r="D74" s="136"/>
      <c r="E74" s="120"/>
      <c r="F74" s="144"/>
      <c r="G74" s="150">
        <v>222</v>
      </c>
      <c r="H74" s="164"/>
      <c r="I74" s="164"/>
    </row>
    <row r="75" spans="1:9" ht="12.75" hidden="1">
      <c r="A75" s="96"/>
      <c r="B75" s="178">
        <v>250</v>
      </c>
      <c r="C75" s="171"/>
      <c r="D75" s="136"/>
      <c r="E75" s="120"/>
      <c r="F75" s="144"/>
      <c r="G75" s="150">
        <v>223</v>
      </c>
      <c r="H75" s="164"/>
      <c r="I75" s="164"/>
    </row>
    <row r="76" spans="1:9" ht="12.75" hidden="1">
      <c r="A76" s="96"/>
      <c r="B76" s="178">
        <v>250</v>
      </c>
      <c r="C76" s="171"/>
      <c r="D76" s="136"/>
      <c r="E76" s="120"/>
      <c r="F76" s="144"/>
      <c r="G76" s="150">
        <v>224</v>
      </c>
      <c r="H76" s="164"/>
      <c r="I76" s="164"/>
    </row>
    <row r="77" spans="1:9" ht="12.75" hidden="1">
      <c r="A77" s="96"/>
      <c r="B77" s="178">
        <v>250</v>
      </c>
      <c r="C77" s="171"/>
      <c r="D77" s="136"/>
      <c r="E77" s="120"/>
      <c r="F77" s="144"/>
      <c r="G77" s="150">
        <v>225</v>
      </c>
      <c r="H77" s="164"/>
      <c r="I77" s="164"/>
    </row>
    <row r="78" spans="1:9" ht="12.75" hidden="1">
      <c r="A78" s="96"/>
      <c r="B78" s="178">
        <v>250</v>
      </c>
      <c r="C78" s="171"/>
      <c r="D78" s="136"/>
      <c r="E78" s="120"/>
      <c r="F78" s="144"/>
      <c r="G78" s="150">
        <v>226</v>
      </c>
      <c r="H78" s="164"/>
      <c r="I78" s="164"/>
    </row>
    <row r="79" spans="1:9" ht="12.75" hidden="1">
      <c r="A79" s="96"/>
      <c r="B79" s="178">
        <v>250</v>
      </c>
      <c r="C79" s="171"/>
      <c r="D79" s="136"/>
      <c r="E79" s="120"/>
      <c r="F79" s="144"/>
      <c r="G79" s="150">
        <v>290</v>
      </c>
      <c r="H79" s="164"/>
      <c r="I79" s="164"/>
    </row>
    <row r="80" spans="1:9" ht="12.75" hidden="1">
      <c r="A80" s="96"/>
      <c r="B80" s="178">
        <v>250</v>
      </c>
      <c r="C80" s="171"/>
      <c r="D80" s="136"/>
      <c r="E80" s="120"/>
      <c r="F80" s="144"/>
      <c r="G80" s="150">
        <v>310</v>
      </c>
      <c r="H80" s="164"/>
      <c r="I80" s="164"/>
    </row>
    <row r="81" spans="1:9" ht="13.5" hidden="1" thickBot="1">
      <c r="A81" s="96"/>
      <c r="B81" s="178">
        <v>250</v>
      </c>
      <c r="C81" s="171"/>
      <c r="D81" s="136"/>
      <c r="E81" s="120"/>
      <c r="F81" s="144"/>
      <c r="G81" s="150">
        <v>340</v>
      </c>
      <c r="H81" s="164"/>
      <c r="I81" s="164"/>
    </row>
    <row r="82" spans="1:9" ht="26.25" thickBot="1">
      <c r="A82" s="91" t="s">
        <v>109</v>
      </c>
      <c r="B82" s="179">
        <v>250</v>
      </c>
      <c r="C82" s="167" t="s">
        <v>82</v>
      </c>
      <c r="D82" s="132" t="s">
        <v>83</v>
      </c>
      <c r="E82" s="119" t="s">
        <v>110</v>
      </c>
      <c r="F82" s="109"/>
      <c r="G82" s="149"/>
      <c r="H82" s="162">
        <f>H83+H87</f>
        <v>66400</v>
      </c>
      <c r="I82" s="162">
        <f>I83+I87</f>
        <v>16500</v>
      </c>
    </row>
    <row r="83" spans="1:9" ht="51">
      <c r="A83" s="94" t="s">
        <v>227</v>
      </c>
      <c r="B83" s="178">
        <v>250</v>
      </c>
      <c r="C83" s="168" t="s">
        <v>82</v>
      </c>
      <c r="D83" s="133" t="s">
        <v>83</v>
      </c>
      <c r="E83" s="120" t="str">
        <f aca="true" t="shared" si="2" ref="E83:E89">E82</f>
        <v>91 2 02 51180</v>
      </c>
      <c r="F83" s="110">
        <v>100</v>
      </c>
      <c r="G83" s="150"/>
      <c r="H83" s="164">
        <f>H84</f>
        <v>62100</v>
      </c>
      <c r="I83" s="164">
        <f>I84</f>
        <v>16500</v>
      </c>
    </row>
    <row r="84" spans="1:9" ht="12.75">
      <c r="A84" s="93" t="s">
        <v>223</v>
      </c>
      <c r="B84" s="178">
        <v>250</v>
      </c>
      <c r="C84" s="168" t="s">
        <v>82</v>
      </c>
      <c r="D84" s="133" t="s">
        <v>83</v>
      </c>
      <c r="E84" s="120" t="str">
        <f t="shared" si="2"/>
        <v>91 2 02 51180</v>
      </c>
      <c r="F84" s="110">
        <v>120</v>
      </c>
      <c r="G84" s="150"/>
      <c r="H84" s="164">
        <f>H85+H86</f>
        <v>62100</v>
      </c>
      <c r="I84" s="164">
        <f>I85+I86</f>
        <v>16500</v>
      </c>
    </row>
    <row r="85" spans="1:9" ht="12.75">
      <c r="A85" s="93" t="s">
        <v>224</v>
      </c>
      <c r="B85" s="178">
        <v>250</v>
      </c>
      <c r="C85" s="168" t="s">
        <v>82</v>
      </c>
      <c r="D85" s="133" t="s">
        <v>83</v>
      </c>
      <c r="E85" s="120" t="str">
        <f t="shared" si="2"/>
        <v>91 2 02 51180</v>
      </c>
      <c r="F85" s="110">
        <v>121</v>
      </c>
      <c r="G85" s="150">
        <v>211</v>
      </c>
      <c r="H85" s="164">
        <v>47695.8</v>
      </c>
      <c r="I85" s="164">
        <v>12672.81</v>
      </c>
    </row>
    <row r="86" spans="1:9" ht="38.25">
      <c r="A86" s="93" t="s">
        <v>225</v>
      </c>
      <c r="B86" s="178">
        <v>250</v>
      </c>
      <c r="C86" s="168" t="s">
        <v>82</v>
      </c>
      <c r="D86" s="133" t="s">
        <v>83</v>
      </c>
      <c r="E86" s="120" t="str">
        <f t="shared" si="2"/>
        <v>91 2 02 51180</v>
      </c>
      <c r="F86" s="110">
        <v>129</v>
      </c>
      <c r="G86" s="150">
        <v>213</v>
      </c>
      <c r="H86" s="164">
        <v>14404.2</v>
      </c>
      <c r="I86" s="164">
        <v>3827.19</v>
      </c>
    </row>
    <row r="87" spans="1:9" ht="12.75">
      <c r="A87" s="93" t="s">
        <v>230</v>
      </c>
      <c r="B87" s="178">
        <v>250</v>
      </c>
      <c r="C87" s="168" t="s">
        <v>82</v>
      </c>
      <c r="D87" s="133" t="s">
        <v>83</v>
      </c>
      <c r="E87" s="120" t="str">
        <f t="shared" si="2"/>
        <v>91 2 02 51180</v>
      </c>
      <c r="F87" s="110">
        <v>200</v>
      </c>
      <c r="G87" s="150"/>
      <c r="H87" s="164">
        <f>H88</f>
        <v>4300</v>
      </c>
      <c r="I87" s="164">
        <f>I88</f>
        <v>0</v>
      </c>
    </row>
    <row r="88" spans="1:9" ht="12.75">
      <c r="A88" s="93" t="s">
        <v>231</v>
      </c>
      <c r="B88" s="178">
        <v>250</v>
      </c>
      <c r="C88" s="168" t="s">
        <v>82</v>
      </c>
      <c r="D88" s="133" t="s">
        <v>83</v>
      </c>
      <c r="E88" s="120" t="str">
        <f t="shared" si="2"/>
        <v>91 2 02 51180</v>
      </c>
      <c r="F88" s="110">
        <v>240</v>
      </c>
      <c r="G88" s="150"/>
      <c r="H88" s="164">
        <f>H89+H95</f>
        <v>4300</v>
      </c>
      <c r="I88" s="164">
        <f>I89+I95</f>
        <v>0</v>
      </c>
    </row>
    <row r="89" spans="1:9" ht="25.5">
      <c r="A89" s="93" t="s">
        <v>100</v>
      </c>
      <c r="B89" s="178">
        <v>250</v>
      </c>
      <c r="C89" s="168" t="s">
        <v>82</v>
      </c>
      <c r="D89" s="133" t="s">
        <v>83</v>
      </c>
      <c r="E89" s="120" t="str">
        <f t="shared" si="2"/>
        <v>91 2 02 51180</v>
      </c>
      <c r="F89" s="110">
        <v>242</v>
      </c>
      <c r="G89" s="150"/>
      <c r="H89" s="164">
        <f>SUM(H90:H94)</f>
        <v>2000</v>
      </c>
      <c r="I89" s="164">
        <f>SUM(I90:I94)</f>
        <v>0</v>
      </c>
    </row>
    <row r="90" spans="1:9" ht="12.75" hidden="1">
      <c r="A90" s="96" t="s">
        <v>232</v>
      </c>
      <c r="B90" s="178">
        <v>250</v>
      </c>
      <c r="C90" s="168"/>
      <c r="D90" s="133"/>
      <c r="E90" s="120"/>
      <c r="F90" s="144"/>
      <c r="G90" s="150">
        <v>221</v>
      </c>
      <c r="H90" s="164">
        <v>2000</v>
      </c>
      <c r="I90" s="164">
        <v>0</v>
      </c>
    </row>
    <row r="91" spans="1:9" ht="12.75" hidden="1">
      <c r="A91" s="98"/>
      <c r="B91" s="178">
        <v>250</v>
      </c>
      <c r="C91" s="168"/>
      <c r="D91" s="133"/>
      <c r="E91" s="120"/>
      <c r="F91" s="144"/>
      <c r="G91" s="150">
        <v>225</v>
      </c>
      <c r="H91" s="164">
        <v>0</v>
      </c>
      <c r="I91" s="164">
        <v>0</v>
      </c>
    </row>
    <row r="92" spans="1:9" ht="12.75" hidden="1">
      <c r="A92" s="98"/>
      <c r="B92" s="178">
        <v>250</v>
      </c>
      <c r="C92" s="168"/>
      <c r="D92" s="133"/>
      <c r="E92" s="120"/>
      <c r="F92" s="144"/>
      <c r="G92" s="150">
        <v>226</v>
      </c>
      <c r="H92" s="164">
        <v>0</v>
      </c>
      <c r="I92" s="164">
        <v>0</v>
      </c>
    </row>
    <row r="93" spans="1:9" ht="12.75" hidden="1">
      <c r="A93" s="98"/>
      <c r="B93" s="178">
        <v>250</v>
      </c>
      <c r="C93" s="168"/>
      <c r="D93" s="133"/>
      <c r="E93" s="120"/>
      <c r="F93" s="144"/>
      <c r="G93" s="150">
        <v>310</v>
      </c>
      <c r="H93" s="164">
        <v>0</v>
      </c>
      <c r="I93" s="164">
        <v>0</v>
      </c>
    </row>
    <row r="94" spans="1:9" ht="12.75" hidden="1">
      <c r="A94" s="98"/>
      <c r="B94" s="178">
        <v>250</v>
      </c>
      <c r="C94" s="168"/>
      <c r="D94" s="133"/>
      <c r="E94" s="120"/>
      <c r="F94" s="144"/>
      <c r="G94" s="150">
        <v>340</v>
      </c>
      <c r="H94" s="164">
        <v>0</v>
      </c>
      <c r="I94" s="164">
        <v>0</v>
      </c>
    </row>
    <row r="95" spans="1:9" ht="13.5" thickBot="1">
      <c r="A95" s="98" t="s">
        <v>235</v>
      </c>
      <c r="B95" s="178">
        <v>250</v>
      </c>
      <c r="C95" s="168" t="s">
        <v>82</v>
      </c>
      <c r="D95" s="133" t="s">
        <v>83</v>
      </c>
      <c r="E95" s="120" t="str">
        <f>E89</f>
        <v>91 2 02 51180</v>
      </c>
      <c r="F95" s="110">
        <v>244</v>
      </c>
      <c r="G95" s="150"/>
      <c r="H95" s="164">
        <f>SUM(H96:H104)</f>
        <v>2300</v>
      </c>
      <c r="I95" s="164">
        <f>SUM(I96:I104)</f>
        <v>0</v>
      </c>
    </row>
    <row r="96" spans="1:9" ht="12.75" hidden="1">
      <c r="A96" s="96" t="s">
        <v>232</v>
      </c>
      <c r="B96" s="178">
        <v>250</v>
      </c>
      <c r="C96" s="168"/>
      <c r="D96" s="133"/>
      <c r="E96" s="120"/>
      <c r="F96" s="144"/>
      <c r="G96" s="150">
        <v>221</v>
      </c>
      <c r="H96" s="164">
        <v>0</v>
      </c>
      <c r="I96" s="164">
        <v>0</v>
      </c>
    </row>
    <row r="97" spans="1:9" ht="12.75" hidden="1">
      <c r="A97" s="96"/>
      <c r="B97" s="178">
        <v>250</v>
      </c>
      <c r="C97" s="168"/>
      <c r="D97" s="133"/>
      <c r="E97" s="120"/>
      <c r="F97" s="144"/>
      <c r="G97" s="150">
        <v>222</v>
      </c>
      <c r="H97" s="164">
        <v>2000</v>
      </c>
      <c r="I97" s="164">
        <v>0</v>
      </c>
    </row>
    <row r="98" spans="1:9" ht="12.75" hidden="1">
      <c r="A98" s="96"/>
      <c r="B98" s="178">
        <v>250</v>
      </c>
      <c r="C98" s="168"/>
      <c r="D98" s="133"/>
      <c r="E98" s="120"/>
      <c r="F98" s="144"/>
      <c r="G98" s="150">
        <v>223</v>
      </c>
      <c r="H98" s="164">
        <v>0</v>
      </c>
      <c r="I98" s="164">
        <v>0</v>
      </c>
    </row>
    <row r="99" spans="1:9" ht="12.75" hidden="1">
      <c r="A99" s="96"/>
      <c r="B99" s="178">
        <v>250</v>
      </c>
      <c r="C99" s="168"/>
      <c r="D99" s="133"/>
      <c r="E99" s="120"/>
      <c r="F99" s="144"/>
      <c r="G99" s="150">
        <v>224</v>
      </c>
      <c r="H99" s="164">
        <v>0</v>
      </c>
      <c r="I99" s="164">
        <v>0</v>
      </c>
    </row>
    <row r="100" spans="1:9" ht="12.75" hidden="1">
      <c r="A100" s="96"/>
      <c r="B100" s="178">
        <v>250</v>
      </c>
      <c r="C100" s="168"/>
      <c r="D100" s="133"/>
      <c r="E100" s="120"/>
      <c r="F100" s="144"/>
      <c r="G100" s="150">
        <v>225</v>
      </c>
      <c r="H100" s="164">
        <v>0</v>
      </c>
      <c r="I100" s="164">
        <v>0</v>
      </c>
    </row>
    <row r="101" spans="1:9" ht="12.75" hidden="1">
      <c r="A101" s="96"/>
      <c r="B101" s="178">
        <v>250</v>
      </c>
      <c r="C101" s="168"/>
      <c r="D101" s="133"/>
      <c r="E101" s="120"/>
      <c r="F101" s="144"/>
      <c r="G101" s="150">
        <v>226</v>
      </c>
      <c r="H101" s="164"/>
      <c r="I101" s="164">
        <v>0</v>
      </c>
    </row>
    <row r="102" spans="1:9" ht="12.75" hidden="1">
      <c r="A102" s="96"/>
      <c r="B102" s="178">
        <v>250</v>
      </c>
      <c r="C102" s="168"/>
      <c r="D102" s="133"/>
      <c r="E102" s="120"/>
      <c r="F102" s="144"/>
      <c r="G102" s="150">
        <v>290</v>
      </c>
      <c r="H102" s="164">
        <v>0</v>
      </c>
      <c r="I102" s="164">
        <v>0</v>
      </c>
    </row>
    <row r="103" spans="1:9" ht="12.75" hidden="1">
      <c r="A103" s="96"/>
      <c r="B103" s="178">
        <v>250</v>
      </c>
      <c r="C103" s="168"/>
      <c r="D103" s="133"/>
      <c r="E103" s="120"/>
      <c r="F103" s="144"/>
      <c r="G103" s="150">
        <v>310</v>
      </c>
      <c r="H103" s="164">
        <v>0</v>
      </c>
      <c r="I103" s="164">
        <v>0</v>
      </c>
    </row>
    <row r="104" spans="1:9" ht="13.5" hidden="1" thickBot="1">
      <c r="A104" s="96"/>
      <c r="B104" s="178">
        <v>250</v>
      </c>
      <c r="C104" s="168"/>
      <c r="D104" s="133"/>
      <c r="E104" s="120"/>
      <c r="F104" s="144"/>
      <c r="G104" s="150" t="s">
        <v>241</v>
      </c>
      <c r="H104" s="164">
        <v>300</v>
      </c>
      <c r="I104" s="164">
        <v>0</v>
      </c>
    </row>
    <row r="105" spans="1:9" ht="13.5" hidden="1" thickBot="1">
      <c r="A105" s="89" t="s">
        <v>114</v>
      </c>
      <c r="B105" s="178">
        <v>250</v>
      </c>
      <c r="C105" s="169"/>
      <c r="D105" s="134"/>
      <c r="E105" s="121"/>
      <c r="F105" s="111"/>
      <c r="G105" s="151"/>
      <c r="H105" s="163">
        <f>H106+H119+H132+H158+H171+H145</f>
        <v>0</v>
      </c>
      <c r="I105" s="163">
        <f>I106+I119+I132+I158+I171+I145</f>
        <v>0</v>
      </c>
    </row>
    <row r="106" spans="1:9" ht="13.5" hidden="1" thickBot="1">
      <c r="A106" s="91" t="s">
        <v>251</v>
      </c>
      <c r="B106" s="180">
        <v>250</v>
      </c>
      <c r="C106" s="170" t="s">
        <v>115</v>
      </c>
      <c r="D106" s="135" t="s">
        <v>116</v>
      </c>
      <c r="E106" s="122"/>
      <c r="F106" s="112"/>
      <c r="G106" s="153"/>
      <c r="H106" s="162">
        <f aca="true" t="shared" si="3" ref="H106:I108">H107</f>
        <v>0</v>
      </c>
      <c r="I106" s="162">
        <f t="shared" si="3"/>
        <v>0</v>
      </c>
    </row>
    <row r="107" spans="1:9" ht="12.75" hidden="1">
      <c r="A107" s="93" t="s">
        <v>230</v>
      </c>
      <c r="B107" s="178">
        <v>250</v>
      </c>
      <c r="C107" s="171" t="s">
        <v>115</v>
      </c>
      <c r="D107" s="136" t="s">
        <v>116</v>
      </c>
      <c r="E107" s="123"/>
      <c r="F107" s="110">
        <v>200</v>
      </c>
      <c r="G107" s="150"/>
      <c r="H107" s="163">
        <f t="shared" si="3"/>
        <v>0</v>
      </c>
      <c r="I107" s="163">
        <f t="shared" si="3"/>
        <v>0</v>
      </c>
    </row>
    <row r="108" spans="1:9" ht="12.75" hidden="1">
      <c r="A108" s="93" t="s">
        <v>231</v>
      </c>
      <c r="B108" s="178">
        <v>250</v>
      </c>
      <c r="C108" s="171" t="s">
        <v>115</v>
      </c>
      <c r="D108" s="136" t="s">
        <v>116</v>
      </c>
      <c r="E108" s="123"/>
      <c r="F108" s="110">
        <v>240</v>
      </c>
      <c r="G108" s="150"/>
      <c r="H108" s="163">
        <f t="shared" si="3"/>
        <v>0</v>
      </c>
      <c r="I108" s="163">
        <f t="shared" si="3"/>
        <v>0</v>
      </c>
    </row>
    <row r="109" spans="1:9" ht="12.75" hidden="1">
      <c r="A109" s="93" t="s">
        <v>235</v>
      </c>
      <c r="B109" s="178">
        <v>250</v>
      </c>
      <c r="C109" s="171" t="s">
        <v>115</v>
      </c>
      <c r="D109" s="136" t="s">
        <v>116</v>
      </c>
      <c r="E109" s="123"/>
      <c r="F109" s="110">
        <v>244</v>
      </c>
      <c r="G109" s="150"/>
      <c r="H109" s="163">
        <f>SUM(H110:H118)</f>
        <v>0</v>
      </c>
      <c r="I109" s="163">
        <f>SUM(I110:I118)</f>
        <v>0</v>
      </c>
    </row>
    <row r="110" spans="1:9" ht="12.75" hidden="1">
      <c r="A110" s="96" t="s">
        <v>232</v>
      </c>
      <c r="B110" s="178">
        <v>250</v>
      </c>
      <c r="C110" s="171"/>
      <c r="D110" s="136"/>
      <c r="E110" s="123"/>
      <c r="F110" s="144"/>
      <c r="G110" s="150">
        <v>221</v>
      </c>
      <c r="H110" s="163"/>
      <c r="I110" s="163"/>
    </row>
    <row r="111" spans="1:9" ht="12.75" hidden="1">
      <c r="A111" s="96"/>
      <c r="B111" s="178">
        <v>250</v>
      </c>
      <c r="C111" s="171"/>
      <c r="D111" s="136"/>
      <c r="E111" s="123"/>
      <c r="F111" s="144"/>
      <c r="G111" s="150">
        <v>222</v>
      </c>
      <c r="H111" s="163"/>
      <c r="I111" s="163"/>
    </row>
    <row r="112" spans="1:9" ht="12.75" hidden="1">
      <c r="A112" s="96"/>
      <c r="B112" s="178">
        <v>250</v>
      </c>
      <c r="C112" s="171"/>
      <c r="D112" s="136"/>
      <c r="E112" s="123"/>
      <c r="F112" s="144"/>
      <c r="G112" s="150">
        <v>223</v>
      </c>
      <c r="H112" s="163"/>
      <c r="I112" s="163"/>
    </row>
    <row r="113" spans="1:9" ht="12.75" hidden="1">
      <c r="A113" s="96"/>
      <c r="B113" s="178">
        <v>250</v>
      </c>
      <c r="C113" s="171"/>
      <c r="D113" s="136"/>
      <c r="E113" s="123"/>
      <c r="F113" s="144"/>
      <c r="G113" s="150">
        <v>224</v>
      </c>
      <c r="H113" s="163"/>
      <c r="I113" s="163"/>
    </row>
    <row r="114" spans="1:9" ht="12.75" hidden="1">
      <c r="A114" s="96"/>
      <c r="B114" s="178">
        <v>250</v>
      </c>
      <c r="C114" s="171"/>
      <c r="D114" s="136"/>
      <c r="E114" s="123"/>
      <c r="F114" s="144"/>
      <c r="G114" s="150">
        <v>225</v>
      </c>
      <c r="H114" s="163"/>
      <c r="I114" s="163"/>
    </row>
    <row r="115" spans="1:9" ht="12.75" hidden="1">
      <c r="A115" s="96"/>
      <c r="B115" s="178">
        <v>250</v>
      </c>
      <c r="C115" s="171"/>
      <c r="D115" s="136"/>
      <c r="E115" s="123"/>
      <c r="F115" s="144"/>
      <c r="G115" s="150">
        <v>226</v>
      </c>
      <c r="H115" s="163"/>
      <c r="I115" s="163"/>
    </row>
    <row r="116" spans="1:9" ht="12.75" hidden="1">
      <c r="A116" s="96"/>
      <c r="B116" s="178">
        <v>250</v>
      </c>
      <c r="C116" s="171"/>
      <c r="D116" s="136"/>
      <c r="E116" s="123"/>
      <c r="F116" s="144"/>
      <c r="G116" s="150">
        <v>290</v>
      </c>
      <c r="H116" s="163"/>
      <c r="I116" s="163"/>
    </row>
    <row r="117" spans="1:9" ht="12.75" hidden="1">
      <c r="A117" s="96"/>
      <c r="B117" s="178">
        <v>250</v>
      </c>
      <c r="C117" s="171"/>
      <c r="D117" s="136"/>
      <c r="E117" s="123"/>
      <c r="F117" s="144"/>
      <c r="G117" s="150">
        <v>310</v>
      </c>
      <c r="H117" s="163"/>
      <c r="I117" s="163"/>
    </row>
    <row r="118" spans="1:9" ht="13.5" hidden="1" thickBot="1">
      <c r="A118" s="96"/>
      <c r="B118" s="178">
        <v>250</v>
      </c>
      <c r="C118" s="171"/>
      <c r="D118" s="136"/>
      <c r="E118" s="123"/>
      <c r="F118" s="144"/>
      <c r="G118" s="150">
        <v>340</v>
      </c>
      <c r="H118" s="163"/>
      <c r="I118" s="163"/>
    </row>
    <row r="119" spans="1:9" ht="26.25" hidden="1" thickBot="1">
      <c r="A119" s="91" t="s">
        <v>252</v>
      </c>
      <c r="B119" s="180">
        <v>250</v>
      </c>
      <c r="C119" s="170" t="s">
        <v>115</v>
      </c>
      <c r="D119" s="135" t="s">
        <v>88</v>
      </c>
      <c r="E119" s="122"/>
      <c r="F119" s="112"/>
      <c r="G119" s="153"/>
      <c r="H119" s="162">
        <f aca="true" t="shared" si="4" ref="H119:I121">H120</f>
        <v>0</v>
      </c>
      <c r="I119" s="162">
        <f t="shared" si="4"/>
        <v>0</v>
      </c>
    </row>
    <row r="120" spans="1:9" ht="12.75" hidden="1">
      <c r="A120" s="93" t="s">
        <v>230</v>
      </c>
      <c r="B120" s="178">
        <v>250</v>
      </c>
      <c r="C120" s="171" t="s">
        <v>115</v>
      </c>
      <c r="D120" s="136" t="s">
        <v>88</v>
      </c>
      <c r="E120" s="123"/>
      <c r="F120" s="110">
        <v>200</v>
      </c>
      <c r="G120" s="150"/>
      <c r="H120" s="163">
        <f t="shared" si="4"/>
        <v>0</v>
      </c>
      <c r="I120" s="163">
        <f t="shared" si="4"/>
        <v>0</v>
      </c>
    </row>
    <row r="121" spans="1:9" ht="12.75" hidden="1">
      <c r="A121" s="93" t="s">
        <v>231</v>
      </c>
      <c r="B121" s="178">
        <v>250</v>
      </c>
      <c r="C121" s="171" t="s">
        <v>115</v>
      </c>
      <c r="D121" s="136" t="s">
        <v>88</v>
      </c>
      <c r="E121" s="123"/>
      <c r="F121" s="110">
        <v>240</v>
      </c>
      <c r="G121" s="150"/>
      <c r="H121" s="163">
        <f t="shared" si="4"/>
        <v>0</v>
      </c>
      <c r="I121" s="163">
        <f t="shared" si="4"/>
        <v>0</v>
      </c>
    </row>
    <row r="122" spans="1:9" ht="12.75" hidden="1">
      <c r="A122" s="93" t="s">
        <v>235</v>
      </c>
      <c r="B122" s="178">
        <v>250</v>
      </c>
      <c r="C122" s="171" t="s">
        <v>115</v>
      </c>
      <c r="D122" s="136" t="s">
        <v>88</v>
      </c>
      <c r="E122" s="123"/>
      <c r="F122" s="110">
        <v>244</v>
      </c>
      <c r="G122" s="150"/>
      <c r="H122" s="164">
        <f>SUM(H123:H131)</f>
        <v>0</v>
      </c>
      <c r="I122" s="164">
        <f>SUM(I123:I131)</f>
        <v>0</v>
      </c>
    </row>
    <row r="123" spans="1:9" ht="12.75" hidden="1">
      <c r="A123" s="96" t="s">
        <v>232</v>
      </c>
      <c r="B123" s="178">
        <v>250</v>
      </c>
      <c r="C123" s="171"/>
      <c r="D123" s="136"/>
      <c r="E123" s="123"/>
      <c r="F123" s="144"/>
      <c r="G123" s="150">
        <v>221</v>
      </c>
      <c r="H123" s="164"/>
      <c r="I123" s="164"/>
    </row>
    <row r="124" spans="1:9" ht="12.75" hidden="1">
      <c r="A124" s="96"/>
      <c r="B124" s="178">
        <v>250</v>
      </c>
      <c r="C124" s="171"/>
      <c r="D124" s="136"/>
      <c r="E124" s="123"/>
      <c r="F124" s="144"/>
      <c r="G124" s="150">
        <v>222</v>
      </c>
      <c r="H124" s="164"/>
      <c r="I124" s="164"/>
    </row>
    <row r="125" spans="1:9" ht="12.75" hidden="1">
      <c r="A125" s="96"/>
      <c r="B125" s="178">
        <v>250</v>
      </c>
      <c r="C125" s="171"/>
      <c r="D125" s="136"/>
      <c r="E125" s="123"/>
      <c r="F125" s="144"/>
      <c r="G125" s="150">
        <v>223</v>
      </c>
      <c r="H125" s="164"/>
      <c r="I125" s="164"/>
    </row>
    <row r="126" spans="1:9" ht="12.75" hidden="1">
      <c r="A126" s="96"/>
      <c r="B126" s="178">
        <v>250</v>
      </c>
      <c r="C126" s="171"/>
      <c r="D126" s="136"/>
      <c r="E126" s="123"/>
      <c r="F126" s="144"/>
      <c r="G126" s="150">
        <v>224</v>
      </c>
      <c r="H126" s="164"/>
      <c r="I126" s="164"/>
    </row>
    <row r="127" spans="1:9" ht="12.75" hidden="1">
      <c r="A127" s="96"/>
      <c r="B127" s="178">
        <v>250</v>
      </c>
      <c r="C127" s="171"/>
      <c r="D127" s="136"/>
      <c r="E127" s="123"/>
      <c r="F127" s="144"/>
      <c r="G127" s="150">
        <v>225</v>
      </c>
      <c r="H127" s="164"/>
      <c r="I127" s="164"/>
    </row>
    <row r="128" spans="1:9" ht="12.75" hidden="1">
      <c r="A128" s="96"/>
      <c r="B128" s="178">
        <v>250</v>
      </c>
      <c r="C128" s="171"/>
      <c r="D128" s="136"/>
      <c r="E128" s="123"/>
      <c r="F128" s="144"/>
      <c r="G128" s="150">
        <v>226</v>
      </c>
      <c r="H128" s="164"/>
      <c r="I128" s="164"/>
    </row>
    <row r="129" spans="1:9" ht="12.75" hidden="1">
      <c r="A129" s="96"/>
      <c r="B129" s="178">
        <v>250</v>
      </c>
      <c r="C129" s="171"/>
      <c r="D129" s="136"/>
      <c r="E129" s="123"/>
      <c r="F129" s="144"/>
      <c r="G129" s="150">
        <v>290</v>
      </c>
      <c r="H129" s="164"/>
      <c r="I129" s="164"/>
    </row>
    <row r="130" spans="1:9" ht="12.75" hidden="1">
      <c r="A130" s="96"/>
      <c r="B130" s="178">
        <v>250</v>
      </c>
      <c r="C130" s="171"/>
      <c r="D130" s="136"/>
      <c r="E130" s="123"/>
      <c r="F130" s="144"/>
      <c r="G130" s="150">
        <v>310</v>
      </c>
      <c r="H130" s="164"/>
      <c r="I130" s="164"/>
    </row>
    <row r="131" spans="1:9" ht="13.5" hidden="1" thickBot="1">
      <c r="A131" s="96"/>
      <c r="B131" s="178">
        <v>250</v>
      </c>
      <c r="C131" s="171"/>
      <c r="D131" s="136"/>
      <c r="E131" s="123"/>
      <c r="F131" s="144"/>
      <c r="G131" s="150">
        <v>340</v>
      </c>
      <c r="H131" s="164"/>
      <c r="I131" s="164"/>
    </row>
    <row r="132" spans="1:9" ht="13.5" hidden="1" thickBot="1">
      <c r="A132" s="91" t="s">
        <v>251</v>
      </c>
      <c r="B132" s="180">
        <v>250</v>
      </c>
      <c r="C132" s="170" t="s">
        <v>111</v>
      </c>
      <c r="D132" s="135" t="s">
        <v>116</v>
      </c>
      <c r="E132" s="122"/>
      <c r="F132" s="112"/>
      <c r="G132" s="153"/>
      <c r="H132" s="165">
        <f aca="true" t="shared" si="5" ref="H132:I134">H133</f>
        <v>0</v>
      </c>
      <c r="I132" s="165">
        <f t="shared" si="5"/>
        <v>0</v>
      </c>
    </row>
    <row r="133" spans="1:9" ht="12.75" hidden="1">
      <c r="A133" s="93" t="s">
        <v>230</v>
      </c>
      <c r="B133" s="178">
        <v>250</v>
      </c>
      <c r="C133" s="171" t="s">
        <v>111</v>
      </c>
      <c r="D133" s="136" t="s">
        <v>116</v>
      </c>
      <c r="E133" s="123"/>
      <c r="F133" s="110">
        <v>200</v>
      </c>
      <c r="G133" s="150"/>
      <c r="H133" s="163">
        <f t="shared" si="5"/>
        <v>0</v>
      </c>
      <c r="I133" s="163">
        <f t="shared" si="5"/>
        <v>0</v>
      </c>
    </row>
    <row r="134" spans="1:9" ht="12.75" hidden="1">
      <c r="A134" s="93" t="s">
        <v>231</v>
      </c>
      <c r="B134" s="178">
        <v>250</v>
      </c>
      <c r="C134" s="171" t="s">
        <v>111</v>
      </c>
      <c r="D134" s="136" t="s">
        <v>116</v>
      </c>
      <c r="E134" s="123"/>
      <c r="F134" s="110">
        <v>240</v>
      </c>
      <c r="G134" s="150"/>
      <c r="H134" s="163">
        <f t="shared" si="5"/>
        <v>0</v>
      </c>
      <c r="I134" s="163">
        <f t="shared" si="5"/>
        <v>0</v>
      </c>
    </row>
    <row r="135" spans="1:9" ht="12.75" hidden="1">
      <c r="A135" s="93" t="s">
        <v>235</v>
      </c>
      <c r="B135" s="178">
        <v>250</v>
      </c>
      <c r="C135" s="171" t="s">
        <v>111</v>
      </c>
      <c r="D135" s="136" t="s">
        <v>116</v>
      </c>
      <c r="E135" s="123"/>
      <c r="F135" s="110">
        <v>244</v>
      </c>
      <c r="G135" s="150"/>
      <c r="H135" s="164">
        <f>SUM(H136:H144)</f>
        <v>0</v>
      </c>
      <c r="I135" s="164">
        <f>SUM(I136:I144)</f>
        <v>0</v>
      </c>
    </row>
    <row r="136" spans="1:9" ht="12.75" hidden="1">
      <c r="A136" s="96" t="s">
        <v>232</v>
      </c>
      <c r="B136" s="178">
        <v>250</v>
      </c>
      <c r="C136" s="171"/>
      <c r="D136" s="136"/>
      <c r="E136" s="123"/>
      <c r="F136" s="144"/>
      <c r="G136" s="150">
        <v>221</v>
      </c>
      <c r="H136" s="164"/>
      <c r="I136" s="164"/>
    </row>
    <row r="137" spans="1:9" ht="12.75" hidden="1">
      <c r="A137" s="96"/>
      <c r="B137" s="178">
        <v>250</v>
      </c>
      <c r="C137" s="171"/>
      <c r="D137" s="136"/>
      <c r="E137" s="123"/>
      <c r="F137" s="144"/>
      <c r="G137" s="150">
        <v>222</v>
      </c>
      <c r="H137" s="164"/>
      <c r="I137" s="164"/>
    </row>
    <row r="138" spans="1:9" ht="12.75" hidden="1">
      <c r="A138" s="96"/>
      <c r="B138" s="178">
        <v>250</v>
      </c>
      <c r="C138" s="171"/>
      <c r="D138" s="136"/>
      <c r="E138" s="123"/>
      <c r="F138" s="144"/>
      <c r="G138" s="150">
        <v>223</v>
      </c>
      <c r="H138" s="164"/>
      <c r="I138" s="164"/>
    </row>
    <row r="139" spans="1:9" ht="12.75" hidden="1">
      <c r="A139" s="96"/>
      <c r="B139" s="178">
        <v>250</v>
      </c>
      <c r="C139" s="171"/>
      <c r="D139" s="136"/>
      <c r="E139" s="123"/>
      <c r="F139" s="144"/>
      <c r="G139" s="150">
        <v>224</v>
      </c>
      <c r="H139" s="164"/>
      <c r="I139" s="164"/>
    </row>
    <row r="140" spans="1:9" ht="12.75" hidden="1">
      <c r="A140" s="96"/>
      <c r="B140" s="178">
        <v>250</v>
      </c>
      <c r="C140" s="171"/>
      <c r="D140" s="136"/>
      <c r="E140" s="123"/>
      <c r="F140" s="144"/>
      <c r="G140" s="150">
        <v>225</v>
      </c>
      <c r="H140" s="164"/>
      <c r="I140" s="164"/>
    </row>
    <row r="141" spans="1:9" ht="12.75" hidden="1">
      <c r="A141" s="96"/>
      <c r="B141" s="178">
        <v>250</v>
      </c>
      <c r="C141" s="171"/>
      <c r="D141" s="136"/>
      <c r="E141" s="123"/>
      <c r="F141" s="144"/>
      <c r="G141" s="150">
        <v>226</v>
      </c>
      <c r="H141" s="164"/>
      <c r="I141" s="164"/>
    </row>
    <row r="142" spans="1:9" ht="12.75" hidden="1">
      <c r="A142" s="96"/>
      <c r="B142" s="178">
        <v>250</v>
      </c>
      <c r="C142" s="171"/>
      <c r="D142" s="136"/>
      <c r="E142" s="123"/>
      <c r="F142" s="144"/>
      <c r="G142" s="150">
        <v>290</v>
      </c>
      <c r="H142" s="164"/>
      <c r="I142" s="164"/>
    </row>
    <row r="143" spans="1:9" ht="12.75" hidden="1">
      <c r="A143" s="96"/>
      <c r="B143" s="178">
        <v>250</v>
      </c>
      <c r="C143" s="171"/>
      <c r="D143" s="136"/>
      <c r="E143" s="123"/>
      <c r="F143" s="144"/>
      <c r="G143" s="150">
        <v>310</v>
      </c>
      <c r="H143" s="164"/>
      <c r="I143" s="164"/>
    </row>
    <row r="144" spans="1:9" ht="13.5" hidden="1" thickBot="1">
      <c r="A144" s="96"/>
      <c r="B144" s="178">
        <v>250</v>
      </c>
      <c r="C144" s="171"/>
      <c r="D144" s="136"/>
      <c r="E144" s="123"/>
      <c r="F144" s="144"/>
      <c r="G144" s="150">
        <v>340</v>
      </c>
      <c r="H144" s="164"/>
      <c r="I144" s="164"/>
    </row>
    <row r="145" spans="1:9" ht="13.5" hidden="1" thickBot="1">
      <c r="A145" s="91" t="s">
        <v>251</v>
      </c>
      <c r="B145" s="180">
        <v>250</v>
      </c>
      <c r="C145" s="170" t="s">
        <v>120</v>
      </c>
      <c r="D145" s="135" t="s">
        <v>108</v>
      </c>
      <c r="E145" s="122"/>
      <c r="F145" s="112"/>
      <c r="G145" s="153"/>
      <c r="H145" s="165">
        <f aca="true" t="shared" si="6" ref="H145:I147">H146</f>
        <v>0</v>
      </c>
      <c r="I145" s="165">
        <f t="shared" si="6"/>
        <v>0</v>
      </c>
    </row>
    <row r="146" spans="1:9" ht="12.75" hidden="1">
      <c r="A146" s="93" t="s">
        <v>230</v>
      </c>
      <c r="B146" s="178">
        <v>250</v>
      </c>
      <c r="C146" s="171" t="s">
        <v>120</v>
      </c>
      <c r="D146" s="136" t="s">
        <v>108</v>
      </c>
      <c r="E146" s="123"/>
      <c r="F146" s="110">
        <v>200</v>
      </c>
      <c r="G146" s="150"/>
      <c r="H146" s="164">
        <f t="shared" si="6"/>
        <v>0</v>
      </c>
      <c r="I146" s="164">
        <f t="shared" si="6"/>
        <v>0</v>
      </c>
    </row>
    <row r="147" spans="1:9" ht="12.75" hidden="1">
      <c r="A147" s="93" t="s">
        <v>231</v>
      </c>
      <c r="B147" s="178">
        <v>250</v>
      </c>
      <c r="C147" s="171" t="s">
        <v>120</v>
      </c>
      <c r="D147" s="136" t="s">
        <v>108</v>
      </c>
      <c r="E147" s="123"/>
      <c r="F147" s="110">
        <v>240</v>
      </c>
      <c r="G147" s="150"/>
      <c r="H147" s="164">
        <f t="shared" si="6"/>
        <v>0</v>
      </c>
      <c r="I147" s="164">
        <f t="shared" si="6"/>
        <v>0</v>
      </c>
    </row>
    <row r="148" spans="1:9" ht="12.75" hidden="1">
      <c r="A148" s="93" t="s">
        <v>235</v>
      </c>
      <c r="B148" s="178">
        <v>250</v>
      </c>
      <c r="C148" s="171" t="s">
        <v>120</v>
      </c>
      <c r="D148" s="136" t="s">
        <v>108</v>
      </c>
      <c r="E148" s="123"/>
      <c r="F148" s="110">
        <v>244</v>
      </c>
      <c r="G148" s="150"/>
      <c r="H148" s="164">
        <f>SUM(H149:H157)</f>
        <v>0</v>
      </c>
      <c r="I148" s="164">
        <f>SUM(I149:I157)</f>
        <v>0</v>
      </c>
    </row>
    <row r="149" spans="1:9" ht="12.75" hidden="1">
      <c r="A149" s="96" t="s">
        <v>232</v>
      </c>
      <c r="B149" s="178">
        <v>250</v>
      </c>
      <c r="C149" s="171"/>
      <c r="D149" s="136"/>
      <c r="E149" s="123"/>
      <c r="F149" s="144"/>
      <c r="G149" s="150">
        <v>221</v>
      </c>
      <c r="H149" s="164"/>
      <c r="I149" s="164"/>
    </row>
    <row r="150" spans="1:9" ht="12.75" hidden="1">
      <c r="A150" s="96"/>
      <c r="B150" s="178">
        <v>250</v>
      </c>
      <c r="C150" s="171"/>
      <c r="D150" s="136"/>
      <c r="E150" s="123"/>
      <c r="F150" s="144"/>
      <c r="G150" s="150">
        <v>222</v>
      </c>
      <c r="H150" s="164"/>
      <c r="I150" s="164"/>
    </row>
    <row r="151" spans="1:9" ht="12.75" hidden="1">
      <c r="A151" s="96"/>
      <c r="B151" s="178">
        <v>250</v>
      </c>
      <c r="C151" s="171"/>
      <c r="D151" s="136"/>
      <c r="E151" s="123"/>
      <c r="F151" s="144"/>
      <c r="G151" s="150">
        <v>223</v>
      </c>
      <c r="H151" s="164"/>
      <c r="I151" s="164"/>
    </row>
    <row r="152" spans="1:9" ht="12.75" hidden="1">
      <c r="A152" s="96"/>
      <c r="B152" s="178">
        <v>250</v>
      </c>
      <c r="C152" s="171"/>
      <c r="D152" s="136"/>
      <c r="E152" s="123"/>
      <c r="F152" s="144"/>
      <c r="G152" s="150">
        <v>224</v>
      </c>
      <c r="H152" s="164"/>
      <c r="I152" s="164"/>
    </row>
    <row r="153" spans="1:9" ht="12.75" hidden="1">
      <c r="A153" s="96"/>
      <c r="B153" s="178">
        <v>250</v>
      </c>
      <c r="C153" s="171"/>
      <c r="D153" s="136"/>
      <c r="E153" s="123"/>
      <c r="F153" s="144"/>
      <c r="G153" s="150">
        <v>225</v>
      </c>
      <c r="H153" s="164"/>
      <c r="I153" s="164"/>
    </row>
    <row r="154" spans="1:9" ht="12.75" hidden="1">
      <c r="A154" s="96"/>
      <c r="B154" s="178">
        <v>250</v>
      </c>
      <c r="C154" s="171"/>
      <c r="D154" s="136"/>
      <c r="E154" s="123"/>
      <c r="F154" s="144"/>
      <c r="G154" s="150">
        <v>226</v>
      </c>
      <c r="H154" s="164"/>
      <c r="I154" s="164"/>
    </row>
    <row r="155" spans="1:9" ht="12.75" hidden="1">
      <c r="A155" s="96"/>
      <c r="B155" s="178">
        <v>250</v>
      </c>
      <c r="C155" s="171"/>
      <c r="D155" s="136"/>
      <c r="E155" s="123"/>
      <c r="F155" s="144"/>
      <c r="G155" s="150">
        <v>290</v>
      </c>
      <c r="H155" s="164"/>
      <c r="I155" s="164"/>
    </row>
    <row r="156" spans="1:9" ht="12.75" hidden="1">
      <c r="A156" s="96"/>
      <c r="B156" s="178">
        <v>250</v>
      </c>
      <c r="C156" s="171"/>
      <c r="D156" s="136"/>
      <c r="E156" s="123"/>
      <c r="F156" s="144"/>
      <c r="G156" s="150">
        <v>310</v>
      </c>
      <c r="H156" s="164"/>
      <c r="I156" s="164"/>
    </row>
    <row r="157" spans="1:9" ht="13.5" hidden="1" thickBot="1">
      <c r="A157" s="96"/>
      <c r="B157" s="178">
        <v>250</v>
      </c>
      <c r="C157" s="171"/>
      <c r="D157" s="136"/>
      <c r="E157" s="123"/>
      <c r="F157" s="144"/>
      <c r="G157" s="150">
        <v>340</v>
      </c>
      <c r="H157" s="164"/>
      <c r="I157" s="164"/>
    </row>
    <row r="158" spans="1:9" ht="13.5" hidden="1" thickBot="1">
      <c r="A158" s="91" t="s">
        <v>251</v>
      </c>
      <c r="B158" s="177">
        <v>250</v>
      </c>
      <c r="C158" s="170" t="s">
        <v>120</v>
      </c>
      <c r="D158" s="135" t="s">
        <v>121</v>
      </c>
      <c r="E158" s="122"/>
      <c r="F158" s="112"/>
      <c r="G158" s="153"/>
      <c r="H158" s="165">
        <f aca="true" t="shared" si="7" ref="H158:I160">H159</f>
        <v>0</v>
      </c>
      <c r="I158" s="165">
        <f t="shared" si="7"/>
        <v>0</v>
      </c>
    </row>
    <row r="159" spans="1:9" ht="12.75" hidden="1">
      <c r="A159" s="93" t="s">
        <v>230</v>
      </c>
      <c r="B159" s="178">
        <v>250</v>
      </c>
      <c r="C159" s="171" t="s">
        <v>120</v>
      </c>
      <c r="D159" s="136" t="s">
        <v>121</v>
      </c>
      <c r="E159" s="123"/>
      <c r="F159" s="110">
        <v>200</v>
      </c>
      <c r="G159" s="150"/>
      <c r="H159" s="164">
        <f t="shared" si="7"/>
        <v>0</v>
      </c>
      <c r="I159" s="164">
        <f t="shared" si="7"/>
        <v>0</v>
      </c>
    </row>
    <row r="160" spans="1:9" ht="12.75" hidden="1">
      <c r="A160" s="93" t="s">
        <v>231</v>
      </c>
      <c r="B160" s="178">
        <v>250</v>
      </c>
      <c r="C160" s="171" t="s">
        <v>120</v>
      </c>
      <c r="D160" s="136" t="s">
        <v>121</v>
      </c>
      <c r="E160" s="123"/>
      <c r="F160" s="110">
        <v>240</v>
      </c>
      <c r="G160" s="150"/>
      <c r="H160" s="164">
        <f t="shared" si="7"/>
        <v>0</v>
      </c>
      <c r="I160" s="164">
        <f t="shared" si="7"/>
        <v>0</v>
      </c>
    </row>
    <row r="161" spans="1:9" ht="12.75" hidden="1">
      <c r="A161" s="93" t="s">
        <v>235</v>
      </c>
      <c r="B161" s="178">
        <v>250</v>
      </c>
      <c r="C161" s="171" t="s">
        <v>120</v>
      </c>
      <c r="D161" s="136" t="s">
        <v>121</v>
      </c>
      <c r="E161" s="123"/>
      <c r="F161" s="110">
        <v>244</v>
      </c>
      <c r="G161" s="150"/>
      <c r="H161" s="164">
        <f>SUM(H162:H170)</f>
        <v>0</v>
      </c>
      <c r="I161" s="164">
        <f>SUM(I162:I170)</f>
        <v>0</v>
      </c>
    </row>
    <row r="162" spans="1:9" ht="12.75" hidden="1">
      <c r="A162" s="96" t="s">
        <v>232</v>
      </c>
      <c r="B162" s="178">
        <v>250</v>
      </c>
      <c r="C162" s="171"/>
      <c r="D162" s="136"/>
      <c r="E162" s="123"/>
      <c r="F162" s="144"/>
      <c r="G162" s="150">
        <v>221</v>
      </c>
      <c r="H162" s="164"/>
      <c r="I162" s="164"/>
    </row>
    <row r="163" spans="1:9" ht="12.75" hidden="1">
      <c r="A163" s="96"/>
      <c r="B163" s="178">
        <v>250</v>
      </c>
      <c r="C163" s="171"/>
      <c r="D163" s="136"/>
      <c r="E163" s="123"/>
      <c r="F163" s="144"/>
      <c r="G163" s="150">
        <v>222</v>
      </c>
      <c r="H163" s="164"/>
      <c r="I163" s="164"/>
    </row>
    <row r="164" spans="1:9" ht="12.75" hidden="1">
      <c r="A164" s="96"/>
      <c r="B164" s="178">
        <v>250</v>
      </c>
      <c r="C164" s="171"/>
      <c r="D164" s="136"/>
      <c r="E164" s="123"/>
      <c r="F164" s="144"/>
      <c r="G164" s="150">
        <v>223</v>
      </c>
      <c r="H164" s="164"/>
      <c r="I164" s="164"/>
    </row>
    <row r="165" spans="1:9" ht="12.75" hidden="1">
      <c r="A165" s="96"/>
      <c r="B165" s="178">
        <v>250</v>
      </c>
      <c r="C165" s="171"/>
      <c r="D165" s="136"/>
      <c r="E165" s="123"/>
      <c r="F165" s="144"/>
      <c r="G165" s="150">
        <v>224</v>
      </c>
      <c r="H165" s="164"/>
      <c r="I165" s="164"/>
    </row>
    <row r="166" spans="1:9" ht="12.75" hidden="1">
      <c r="A166" s="96"/>
      <c r="B166" s="178">
        <v>250</v>
      </c>
      <c r="C166" s="171"/>
      <c r="D166" s="136"/>
      <c r="E166" s="123"/>
      <c r="F166" s="144"/>
      <c r="G166" s="150">
        <v>225</v>
      </c>
      <c r="H166" s="164"/>
      <c r="I166" s="164"/>
    </row>
    <row r="167" spans="1:9" ht="12.75" hidden="1">
      <c r="A167" s="96"/>
      <c r="B167" s="178">
        <v>250</v>
      </c>
      <c r="C167" s="171"/>
      <c r="D167" s="136"/>
      <c r="E167" s="123"/>
      <c r="F167" s="144"/>
      <c r="G167" s="150">
        <v>226</v>
      </c>
      <c r="H167" s="164"/>
      <c r="I167" s="164"/>
    </row>
    <row r="168" spans="1:9" ht="12.75" hidden="1">
      <c r="A168" s="96"/>
      <c r="B168" s="178">
        <v>250</v>
      </c>
      <c r="C168" s="171"/>
      <c r="D168" s="136"/>
      <c r="E168" s="123"/>
      <c r="F168" s="144"/>
      <c r="G168" s="150">
        <v>290</v>
      </c>
      <c r="H168" s="164"/>
      <c r="I168" s="164"/>
    </row>
    <row r="169" spans="1:9" ht="12.75" hidden="1">
      <c r="A169" s="96"/>
      <c r="B169" s="178">
        <v>250</v>
      </c>
      <c r="C169" s="171"/>
      <c r="D169" s="136"/>
      <c r="E169" s="123"/>
      <c r="F169" s="144"/>
      <c r="G169" s="150">
        <v>310</v>
      </c>
      <c r="H169" s="164"/>
      <c r="I169" s="164"/>
    </row>
    <row r="170" spans="1:9" ht="13.5" hidden="1" thickBot="1">
      <c r="A170" s="96"/>
      <c r="B170" s="178">
        <v>250</v>
      </c>
      <c r="C170" s="171"/>
      <c r="D170" s="136"/>
      <c r="E170" s="123"/>
      <c r="F170" s="144"/>
      <c r="G170" s="150">
        <v>340</v>
      </c>
      <c r="H170" s="164"/>
      <c r="I170" s="164"/>
    </row>
    <row r="171" spans="1:9" ht="13.5" hidden="1" thickBot="1">
      <c r="A171" s="91" t="s">
        <v>251</v>
      </c>
      <c r="B171" s="180">
        <v>250</v>
      </c>
      <c r="C171" s="170" t="s">
        <v>120</v>
      </c>
      <c r="D171" s="135" t="s">
        <v>115</v>
      </c>
      <c r="E171" s="122"/>
      <c r="F171" s="112"/>
      <c r="G171" s="153"/>
      <c r="H171" s="165">
        <f aca="true" t="shared" si="8" ref="H171:I173">H172</f>
        <v>0</v>
      </c>
      <c r="I171" s="165">
        <f t="shared" si="8"/>
        <v>0</v>
      </c>
    </row>
    <row r="172" spans="1:9" ht="12.75" hidden="1">
      <c r="A172" s="93" t="s">
        <v>230</v>
      </c>
      <c r="B172" s="178">
        <v>250</v>
      </c>
      <c r="C172" s="171" t="s">
        <v>120</v>
      </c>
      <c r="D172" s="136" t="s">
        <v>115</v>
      </c>
      <c r="E172" s="123"/>
      <c r="F172" s="110">
        <v>200</v>
      </c>
      <c r="G172" s="150"/>
      <c r="H172" s="164">
        <f t="shared" si="8"/>
        <v>0</v>
      </c>
      <c r="I172" s="164">
        <f t="shared" si="8"/>
        <v>0</v>
      </c>
    </row>
    <row r="173" spans="1:9" ht="12.75" hidden="1">
      <c r="A173" s="93" t="s">
        <v>231</v>
      </c>
      <c r="B173" s="178">
        <v>250</v>
      </c>
      <c r="C173" s="171" t="s">
        <v>120</v>
      </c>
      <c r="D173" s="136" t="s">
        <v>115</v>
      </c>
      <c r="E173" s="123"/>
      <c r="F173" s="110">
        <v>240</v>
      </c>
      <c r="G173" s="150"/>
      <c r="H173" s="164">
        <f t="shared" si="8"/>
        <v>0</v>
      </c>
      <c r="I173" s="164">
        <f t="shared" si="8"/>
        <v>0</v>
      </c>
    </row>
    <row r="174" spans="1:9" ht="12.75" hidden="1">
      <c r="A174" s="98" t="s">
        <v>235</v>
      </c>
      <c r="B174" s="178">
        <v>250</v>
      </c>
      <c r="C174" s="171" t="s">
        <v>120</v>
      </c>
      <c r="D174" s="136" t="s">
        <v>115</v>
      </c>
      <c r="E174" s="123"/>
      <c r="F174" s="110">
        <v>244</v>
      </c>
      <c r="G174" s="150"/>
      <c r="H174" s="164">
        <f>SUM(H175:H183)</f>
        <v>0</v>
      </c>
      <c r="I174" s="164">
        <f>SUM(I175:I183)</f>
        <v>0</v>
      </c>
    </row>
    <row r="175" spans="1:9" ht="12.75" hidden="1">
      <c r="A175" s="96" t="s">
        <v>232</v>
      </c>
      <c r="B175" s="178">
        <v>250</v>
      </c>
      <c r="C175" s="171"/>
      <c r="D175" s="136"/>
      <c r="E175" s="123"/>
      <c r="F175" s="144"/>
      <c r="G175" s="150">
        <v>221</v>
      </c>
      <c r="H175" s="164"/>
      <c r="I175" s="164"/>
    </row>
    <row r="176" spans="1:9" ht="12.75" hidden="1">
      <c r="A176" s="96"/>
      <c r="B176" s="178">
        <v>250</v>
      </c>
      <c r="C176" s="171"/>
      <c r="D176" s="136"/>
      <c r="E176" s="123"/>
      <c r="F176" s="144"/>
      <c r="G176" s="150">
        <v>222</v>
      </c>
      <c r="H176" s="164"/>
      <c r="I176" s="164"/>
    </row>
    <row r="177" spans="1:9" ht="12.75" hidden="1">
      <c r="A177" s="96"/>
      <c r="B177" s="178">
        <v>250</v>
      </c>
      <c r="C177" s="171"/>
      <c r="D177" s="136"/>
      <c r="E177" s="123"/>
      <c r="F177" s="144"/>
      <c r="G177" s="150">
        <v>223</v>
      </c>
      <c r="H177" s="164"/>
      <c r="I177" s="164"/>
    </row>
    <row r="178" spans="1:9" ht="12.75" hidden="1">
      <c r="A178" s="96"/>
      <c r="B178" s="178">
        <v>250</v>
      </c>
      <c r="C178" s="171"/>
      <c r="D178" s="136"/>
      <c r="E178" s="123"/>
      <c r="F178" s="144"/>
      <c r="G178" s="150">
        <v>224</v>
      </c>
      <c r="H178" s="164"/>
      <c r="I178" s="164"/>
    </row>
    <row r="179" spans="1:9" ht="12.75" hidden="1">
      <c r="A179" s="96"/>
      <c r="B179" s="178">
        <v>250</v>
      </c>
      <c r="C179" s="171"/>
      <c r="D179" s="136"/>
      <c r="E179" s="123"/>
      <c r="F179" s="144"/>
      <c r="G179" s="150">
        <v>225</v>
      </c>
      <c r="H179" s="164"/>
      <c r="I179" s="164"/>
    </row>
    <row r="180" spans="1:9" ht="12.75" hidden="1">
      <c r="A180" s="96"/>
      <c r="B180" s="178">
        <v>250</v>
      </c>
      <c r="C180" s="171"/>
      <c r="D180" s="136"/>
      <c r="E180" s="123"/>
      <c r="F180" s="144"/>
      <c r="G180" s="150">
        <v>226</v>
      </c>
      <c r="H180" s="164"/>
      <c r="I180" s="164"/>
    </row>
    <row r="181" spans="1:9" ht="12.75" hidden="1">
      <c r="A181" s="96"/>
      <c r="B181" s="178">
        <v>250</v>
      </c>
      <c r="C181" s="171"/>
      <c r="D181" s="136"/>
      <c r="E181" s="123"/>
      <c r="F181" s="144"/>
      <c r="G181" s="150">
        <v>290</v>
      </c>
      <c r="H181" s="164"/>
      <c r="I181" s="164"/>
    </row>
    <row r="182" spans="1:9" ht="12.75" hidden="1">
      <c r="A182" s="96"/>
      <c r="B182" s="178">
        <v>250</v>
      </c>
      <c r="C182" s="171"/>
      <c r="D182" s="136"/>
      <c r="E182" s="123"/>
      <c r="F182" s="144"/>
      <c r="G182" s="150">
        <v>310</v>
      </c>
      <c r="H182" s="164"/>
      <c r="I182" s="164"/>
    </row>
    <row r="183" spans="1:9" ht="13.5" hidden="1" thickBot="1">
      <c r="A183" s="96"/>
      <c r="B183" s="178">
        <v>250</v>
      </c>
      <c r="C183" s="171"/>
      <c r="D183" s="136"/>
      <c r="E183" s="123"/>
      <c r="F183" s="144"/>
      <c r="G183" s="150">
        <v>340</v>
      </c>
      <c r="H183" s="164"/>
      <c r="I183" s="164"/>
    </row>
    <row r="184" spans="1:9" ht="13.5" thickBot="1">
      <c r="A184" s="89" t="s">
        <v>84</v>
      </c>
      <c r="B184" s="178">
        <v>250</v>
      </c>
      <c r="C184" s="172" t="s">
        <v>111</v>
      </c>
      <c r="D184" s="137" t="s">
        <v>106</v>
      </c>
      <c r="E184" s="124"/>
      <c r="F184" s="110"/>
      <c r="G184" s="150"/>
      <c r="H184" s="164">
        <f>H185+H198</f>
        <v>2551299.55</v>
      </c>
      <c r="I184" s="164">
        <f>I185+I198</f>
        <v>179091.44</v>
      </c>
    </row>
    <row r="185" spans="1:9" ht="13.5" thickBot="1">
      <c r="A185" s="91" t="s">
        <v>253</v>
      </c>
      <c r="B185" s="180">
        <v>250</v>
      </c>
      <c r="C185" s="170" t="s">
        <v>111</v>
      </c>
      <c r="D185" s="135" t="s">
        <v>116</v>
      </c>
      <c r="E185" s="122" t="s">
        <v>117</v>
      </c>
      <c r="F185" s="112"/>
      <c r="G185" s="153"/>
      <c r="H185" s="162">
        <f aca="true" t="shared" si="9" ref="H185:I187">H186</f>
        <v>2551299.55</v>
      </c>
      <c r="I185" s="162">
        <f t="shared" si="9"/>
        <v>179091.44</v>
      </c>
    </row>
    <row r="186" spans="1:9" ht="12.75">
      <c r="A186" s="93" t="s">
        <v>230</v>
      </c>
      <c r="B186" s="178">
        <v>250</v>
      </c>
      <c r="C186" s="171" t="s">
        <v>111</v>
      </c>
      <c r="D186" s="136" t="s">
        <v>116</v>
      </c>
      <c r="E186" s="123" t="s">
        <v>118</v>
      </c>
      <c r="F186" s="110">
        <v>200</v>
      </c>
      <c r="G186" s="150"/>
      <c r="H186" s="164">
        <f t="shared" si="9"/>
        <v>2551299.55</v>
      </c>
      <c r="I186" s="164">
        <f t="shared" si="9"/>
        <v>179091.44</v>
      </c>
    </row>
    <row r="187" spans="1:9" ht="12.75">
      <c r="A187" s="93" t="s">
        <v>231</v>
      </c>
      <c r="B187" s="178">
        <v>250</v>
      </c>
      <c r="C187" s="171" t="s">
        <v>111</v>
      </c>
      <c r="D187" s="136" t="s">
        <v>116</v>
      </c>
      <c r="E187" s="123" t="s">
        <v>118</v>
      </c>
      <c r="F187" s="110">
        <v>240</v>
      </c>
      <c r="G187" s="150"/>
      <c r="H187" s="164">
        <f t="shared" si="9"/>
        <v>2551299.55</v>
      </c>
      <c r="I187" s="164">
        <f t="shared" si="9"/>
        <v>179091.44</v>
      </c>
    </row>
    <row r="188" spans="1:9" ht="13.5" thickBot="1">
      <c r="A188" s="93" t="s">
        <v>235</v>
      </c>
      <c r="B188" s="178">
        <v>250</v>
      </c>
      <c r="C188" s="171" t="s">
        <v>111</v>
      </c>
      <c r="D188" s="136" t="s">
        <v>116</v>
      </c>
      <c r="E188" s="123" t="s">
        <v>118</v>
      </c>
      <c r="F188" s="110">
        <v>244</v>
      </c>
      <c r="G188" s="150"/>
      <c r="H188" s="164">
        <f>SUM(H189:H197)</f>
        <v>2551299.55</v>
      </c>
      <c r="I188" s="164">
        <f>SUM(I189:I197)</f>
        <v>179091.44</v>
      </c>
    </row>
    <row r="189" spans="1:9" ht="12.75" hidden="1">
      <c r="A189" s="96" t="s">
        <v>232</v>
      </c>
      <c r="B189" s="178">
        <v>250</v>
      </c>
      <c r="C189" s="171"/>
      <c r="D189" s="136"/>
      <c r="E189" s="123"/>
      <c r="F189" s="144"/>
      <c r="G189" s="150">
        <v>221</v>
      </c>
      <c r="H189" s="164">
        <v>0</v>
      </c>
      <c r="I189" s="164">
        <v>0</v>
      </c>
    </row>
    <row r="190" spans="1:9" ht="12.75" hidden="1">
      <c r="A190" s="96"/>
      <c r="B190" s="178">
        <v>250</v>
      </c>
      <c r="C190" s="171"/>
      <c r="D190" s="136"/>
      <c r="E190" s="123"/>
      <c r="F190" s="144"/>
      <c r="G190" s="150">
        <v>222</v>
      </c>
      <c r="H190" s="164">
        <v>0</v>
      </c>
      <c r="I190" s="164">
        <v>0</v>
      </c>
    </row>
    <row r="191" spans="1:9" ht="12.75" hidden="1">
      <c r="A191" s="96"/>
      <c r="B191" s="178">
        <v>250</v>
      </c>
      <c r="C191" s="171"/>
      <c r="D191" s="136"/>
      <c r="E191" s="123"/>
      <c r="F191" s="144"/>
      <c r="G191" s="150">
        <v>223</v>
      </c>
      <c r="H191" s="164">
        <v>0</v>
      </c>
      <c r="I191" s="164">
        <v>0</v>
      </c>
    </row>
    <row r="192" spans="1:9" ht="12.75" hidden="1">
      <c r="A192" s="96"/>
      <c r="B192" s="178">
        <v>250</v>
      </c>
      <c r="C192" s="171"/>
      <c r="D192" s="136"/>
      <c r="E192" s="123"/>
      <c r="F192" s="144"/>
      <c r="G192" s="150">
        <v>224</v>
      </c>
      <c r="H192" s="164">
        <v>0</v>
      </c>
      <c r="I192" s="164">
        <v>0</v>
      </c>
    </row>
    <row r="193" spans="1:9" ht="12.75" hidden="1">
      <c r="A193" s="96"/>
      <c r="B193" s="178">
        <v>250</v>
      </c>
      <c r="C193" s="171"/>
      <c r="D193" s="136"/>
      <c r="E193" s="123"/>
      <c r="F193" s="144"/>
      <c r="G193" s="150" t="s">
        <v>233</v>
      </c>
      <c r="H193" s="164">
        <v>2551299.55</v>
      </c>
      <c r="I193" s="164">
        <v>179091.44</v>
      </c>
    </row>
    <row r="194" spans="1:9" ht="12.75" hidden="1">
      <c r="A194" s="96"/>
      <c r="B194" s="178">
        <v>250</v>
      </c>
      <c r="C194" s="171"/>
      <c r="D194" s="136"/>
      <c r="E194" s="123"/>
      <c r="F194" s="144"/>
      <c r="G194" s="150">
        <v>226</v>
      </c>
      <c r="H194" s="164">
        <v>0</v>
      </c>
      <c r="I194" s="164">
        <v>0</v>
      </c>
    </row>
    <row r="195" spans="1:9" ht="12.75" hidden="1">
      <c r="A195" s="96"/>
      <c r="B195" s="178">
        <v>250</v>
      </c>
      <c r="C195" s="171"/>
      <c r="D195" s="136"/>
      <c r="E195" s="123"/>
      <c r="F195" s="144"/>
      <c r="G195" s="150">
        <v>290</v>
      </c>
      <c r="H195" s="164">
        <v>0</v>
      </c>
      <c r="I195" s="164">
        <v>0</v>
      </c>
    </row>
    <row r="196" spans="1:9" ht="12.75" hidden="1">
      <c r="A196" s="96"/>
      <c r="B196" s="178">
        <v>250</v>
      </c>
      <c r="C196" s="171"/>
      <c r="D196" s="136"/>
      <c r="E196" s="123"/>
      <c r="F196" s="144"/>
      <c r="G196" s="150">
        <v>310</v>
      </c>
      <c r="H196" s="164">
        <v>0</v>
      </c>
      <c r="I196" s="164">
        <v>0</v>
      </c>
    </row>
    <row r="197" spans="1:9" ht="13.5" hidden="1" thickBot="1">
      <c r="A197" s="96"/>
      <c r="B197" s="178">
        <v>250</v>
      </c>
      <c r="C197" s="171"/>
      <c r="D197" s="136"/>
      <c r="E197" s="123"/>
      <c r="F197" s="144"/>
      <c r="G197" s="150">
        <v>340</v>
      </c>
      <c r="H197" s="164">
        <v>0</v>
      </c>
      <c r="I197" s="164">
        <v>0</v>
      </c>
    </row>
    <row r="198" spans="1:9" ht="13.5" hidden="1" thickBot="1">
      <c r="A198" s="91" t="s">
        <v>254</v>
      </c>
      <c r="B198" s="180">
        <v>250</v>
      </c>
      <c r="C198" s="170" t="s">
        <v>111</v>
      </c>
      <c r="D198" s="135" t="s">
        <v>119</v>
      </c>
      <c r="E198" s="122"/>
      <c r="F198" s="112"/>
      <c r="G198" s="153"/>
      <c r="H198" s="162">
        <f aca="true" t="shared" si="10" ref="H198:I200">H199</f>
        <v>0</v>
      </c>
      <c r="I198" s="162">
        <f t="shared" si="10"/>
        <v>0</v>
      </c>
    </row>
    <row r="199" spans="1:9" ht="12.75" hidden="1">
      <c r="A199" s="93" t="s">
        <v>230</v>
      </c>
      <c r="B199" s="178">
        <v>250</v>
      </c>
      <c r="C199" s="171" t="s">
        <v>111</v>
      </c>
      <c r="D199" s="136" t="s">
        <v>119</v>
      </c>
      <c r="E199" s="123"/>
      <c r="F199" s="110">
        <v>200</v>
      </c>
      <c r="G199" s="150"/>
      <c r="H199" s="164">
        <f t="shared" si="10"/>
        <v>0</v>
      </c>
      <c r="I199" s="164">
        <f t="shared" si="10"/>
        <v>0</v>
      </c>
    </row>
    <row r="200" spans="1:9" ht="12.75" hidden="1">
      <c r="A200" s="93" t="s">
        <v>231</v>
      </c>
      <c r="B200" s="178">
        <v>250</v>
      </c>
      <c r="C200" s="171" t="s">
        <v>111</v>
      </c>
      <c r="D200" s="136" t="s">
        <v>119</v>
      </c>
      <c r="E200" s="123"/>
      <c r="F200" s="110">
        <v>240</v>
      </c>
      <c r="G200" s="150"/>
      <c r="H200" s="164">
        <f t="shared" si="10"/>
        <v>0</v>
      </c>
      <c r="I200" s="164">
        <f t="shared" si="10"/>
        <v>0</v>
      </c>
    </row>
    <row r="201" spans="1:9" ht="12.75" hidden="1">
      <c r="A201" s="98" t="s">
        <v>235</v>
      </c>
      <c r="B201" s="178">
        <v>250</v>
      </c>
      <c r="C201" s="171" t="s">
        <v>111</v>
      </c>
      <c r="D201" s="136" t="s">
        <v>119</v>
      </c>
      <c r="E201" s="123"/>
      <c r="F201" s="110">
        <v>244</v>
      </c>
      <c r="G201" s="150"/>
      <c r="H201" s="164">
        <f>SUM(H202:H210)</f>
        <v>0</v>
      </c>
      <c r="I201" s="164">
        <f>SUM(I202:I210)</f>
        <v>0</v>
      </c>
    </row>
    <row r="202" spans="1:9" ht="12.75" hidden="1">
      <c r="A202" s="96" t="s">
        <v>232</v>
      </c>
      <c r="B202" s="178">
        <v>250</v>
      </c>
      <c r="C202" s="171"/>
      <c r="D202" s="136"/>
      <c r="E202" s="123"/>
      <c r="F202" s="144"/>
      <c r="G202" s="150">
        <v>221</v>
      </c>
      <c r="H202" s="164"/>
      <c r="I202" s="164"/>
    </row>
    <row r="203" spans="1:9" ht="12.75" hidden="1">
      <c r="A203" s="96"/>
      <c r="B203" s="178">
        <v>250</v>
      </c>
      <c r="C203" s="171"/>
      <c r="D203" s="136"/>
      <c r="E203" s="123"/>
      <c r="F203" s="144"/>
      <c r="G203" s="150">
        <v>222</v>
      </c>
      <c r="H203" s="164"/>
      <c r="I203" s="164"/>
    </row>
    <row r="204" spans="1:9" ht="12.75" hidden="1">
      <c r="A204" s="96"/>
      <c r="B204" s="178">
        <v>250</v>
      </c>
      <c r="C204" s="171"/>
      <c r="D204" s="136"/>
      <c r="E204" s="123"/>
      <c r="F204" s="144"/>
      <c r="G204" s="150">
        <v>223</v>
      </c>
      <c r="H204" s="164"/>
      <c r="I204" s="164"/>
    </row>
    <row r="205" spans="1:9" ht="12.75" hidden="1">
      <c r="A205" s="96"/>
      <c r="B205" s="178">
        <v>250</v>
      </c>
      <c r="C205" s="171"/>
      <c r="D205" s="136"/>
      <c r="E205" s="123"/>
      <c r="F205" s="144"/>
      <c r="G205" s="150">
        <v>224</v>
      </c>
      <c r="H205" s="164"/>
      <c r="I205" s="164"/>
    </row>
    <row r="206" spans="1:9" ht="12.75" hidden="1">
      <c r="A206" s="96"/>
      <c r="B206" s="178">
        <v>250</v>
      </c>
      <c r="C206" s="171"/>
      <c r="D206" s="136"/>
      <c r="E206" s="123"/>
      <c r="F206" s="144"/>
      <c r="G206" s="150">
        <v>225</v>
      </c>
      <c r="H206" s="164"/>
      <c r="I206" s="164"/>
    </row>
    <row r="207" spans="1:9" ht="12.75" hidden="1">
      <c r="A207" s="96"/>
      <c r="B207" s="178">
        <v>250</v>
      </c>
      <c r="C207" s="171"/>
      <c r="D207" s="136"/>
      <c r="E207" s="123"/>
      <c r="F207" s="144"/>
      <c r="G207" s="150">
        <v>226</v>
      </c>
      <c r="H207" s="164">
        <v>0</v>
      </c>
      <c r="I207" s="164">
        <v>0</v>
      </c>
    </row>
    <row r="208" spans="1:9" ht="12.75" hidden="1">
      <c r="A208" s="96"/>
      <c r="B208" s="178">
        <v>250</v>
      </c>
      <c r="C208" s="171"/>
      <c r="D208" s="136"/>
      <c r="E208" s="123"/>
      <c r="F208" s="144"/>
      <c r="G208" s="150">
        <v>290</v>
      </c>
      <c r="H208" s="164"/>
      <c r="I208" s="164"/>
    </row>
    <row r="209" spans="1:9" ht="12.75" hidden="1">
      <c r="A209" s="96"/>
      <c r="B209" s="178">
        <v>250</v>
      </c>
      <c r="C209" s="171"/>
      <c r="D209" s="136"/>
      <c r="E209" s="123"/>
      <c r="F209" s="144"/>
      <c r="G209" s="150">
        <v>310</v>
      </c>
      <c r="H209" s="164"/>
      <c r="I209" s="164"/>
    </row>
    <row r="210" spans="1:9" ht="13.5" hidden="1" thickBot="1">
      <c r="A210" s="96"/>
      <c r="B210" s="178">
        <v>250</v>
      </c>
      <c r="C210" s="171"/>
      <c r="D210" s="136"/>
      <c r="E210" s="123"/>
      <c r="F210" s="144"/>
      <c r="G210" s="150">
        <v>340</v>
      </c>
      <c r="H210" s="164"/>
      <c r="I210" s="164"/>
    </row>
    <row r="211" spans="1:9" ht="13.5" thickBot="1">
      <c r="A211" s="89" t="s">
        <v>255</v>
      </c>
      <c r="B211" s="178">
        <v>250</v>
      </c>
      <c r="C211" s="172" t="s">
        <v>120</v>
      </c>
      <c r="D211" s="137" t="s">
        <v>106</v>
      </c>
      <c r="E211" s="124"/>
      <c r="F211" s="111"/>
      <c r="G211" s="151"/>
      <c r="H211" s="163">
        <f>H212+H233+H254</f>
        <v>715158</v>
      </c>
      <c r="I211" s="163">
        <f>I212+I233+I254</f>
        <v>0</v>
      </c>
    </row>
    <row r="212" spans="1:9" ht="13.5" hidden="1" thickBot="1">
      <c r="A212" s="99" t="s">
        <v>256</v>
      </c>
      <c r="B212" s="178">
        <v>250</v>
      </c>
      <c r="C212" s="172" t="s">
        <v>120</v>
      </c>
      <c r="D212" s="137" t="s">
        <v>108</v>
      </c>
      <c r="E212" s="124"/>
      <c r="F212" s="114"/>
      <c r="G212" s="154"/>
      <c r="H212" s="163">
        <f>H213</f>
        <v>0</v>
      </c>
      <c r="I212" s="163">
        <f>I213</f>
        <v>0</v>
      </c>
    </row>
    <row r="213" spans="1:9" ht="13.5" hidden="1" thickBot="1">
      <c r="A213" s="91" t="s">
        <v>257</v>
      </c>
      <c r="B213" s="180">
        <v>250</v>
      </c>
      <c r="C213" s="173" t="s">
        <v>120</v>
      </c>
      <c r="D213" s="138" t="s">
        <v>108</v>
      </c>
      <c r="E213" s="125"/>
      <c r="F213" s="145"/>
      <c r="G213" s="155"/>
      <c r="H213" s="162">
        <f>H214</f>
        <v>0</v>
      </c>
      <c r="I213" s="162">
        <f>I214</f>
        <v>0</v>
      </c>
    </row>
    <row r="214" spans="1:9" ht="12.75" hidden="1">
      <c r="A214" s="93" t="s">
        <v>230</v>
      </c>
      <c r="B214" s="178">
        <v>250</v>
      </c>
      <c r="C214" s="174" t="s">
        <v>120</v>
      </c>
      <c r="D214" s="139" t="s">
        <v>108</v>
      </c>
      <c r="E214" s="126"/>
      <c r="F214" s="115" t="s">
        <v>85</v>
      </c>
      <c r="G214" s="156"/>
      <c r="H214" s="163">
        <f>H215+H222</f>
        <v>0</v>
      </c>
      <c r="I214" s="163">
        <f>I215+I222</f>
        <v>0</v>
      </c>
    </row>
    <row r="215" spans="1:9" ht="25.5" hidden="1">
      <c r="A215" s="93" t="s">
        <v>258</v>
      </c>
      <c r="B215" s="178">
        <v>250</v>
      </c>
      <c r="C215" s="174" t="s">
        <v>120</v>
      </c>
      <c r="D215" s="139" t="s">
        <v>108</v>
      </c>
      <c r="E215" s="126"/>
      <c r="F215" s="115" t="s">
        <v>259</v>
      </c>
      <c r="G215" s="156"/>
      <c r="H215" s="163">
        <f>H216</f>
        <v>0</v>
      </c>
      <c r="I215" s="163">
        <f>I216</f>
        <v>0</v>
      </c>
    </row>
    <row r="216" spans="1:9" ht="25.5" hidden="1">
      <c r="A216" s="93" t="s">
        <v>260</v>
      </c>
      <c r="B216" s="178">
        <v>250</v>
      </c>
      <c r="C216" s="174" t="s">
        <v>120</v>
      </c>
      <c r="D216" s="139" t="s">
        <v>108</v>
      </c>
      <c r="E216" s="126"/>
      <c r="F216" s="115" t="s">
        <v>261</v>
      </c>
      <c r="G216" s="156"/>
      <c r="H216" s="164">
        <f>SUM(H217:H221)</f>
        <v>0</v>
      </c>
      <c r="I216" s="164">
        <f>SUM(I217:I221)</f>
        <v>0</v>
      </c>
    </row>
    <row r="217" spans="1:9" ht="12.75" hidden="1">
      <c r="A217" s="96" t="s">
        <v>232</v>
      </c>
      <c r="B217" s="178">
        <v>250</v>
      </c>
      <c r="C217" s="174"/>
      <c r="D217" s="139"/>
      <c r="E217" s="126"/>
      <c r="F217" s="144"/>
      <c r="G217" s="150">
        <v>221</v>
      </c>
      <c r="H217" s="164"/>
      <c r="I217" s="164"/>
    </row>
    <row r="218" spans="1:9" ht="12.75" hidden="1">
      <c r="A218" s="93"/>
      <c r="B218" s="178">
        <v>250</v>
      </c>
      <c r="C218" s="174"/>
      <c r="D218" s="139"/>
      <c r="E218" s="126"/>
      <c r="F218" s="144"/>
      <c r="G218" s="150">
        <v>225</v>
      </c>
      <c r="H218" s="164"/>
      <c r="I218" s="164"/>
    </row>
    <row r="219" spans="1:9" ht="12.75" hidden="1">
      <c r="A219" s="93"/>
      <c r="B219" s="178">
        <v>250</v>
      </c>
      <c r="C219" s="174"/>
      <c r="D219" s="139"/>
      <c r="E219" s="126"/>
      <c r="F219" s="144"/>
      <c r="G219" s="150">
        <v>226</v>
      </c>
      <c r="H219" s="164"/>
      <c r="I219" s="164"/>
    </row>
    <row r="220" spans="1:9" ht="12.75" hidden="1">
      <c r="A220" s="93"/>
      <c r="B220" s="178">
        <v>250</v>
      </c>
      <c r="C220" s="174"/>
      <c r="D220" s="139"/>
      <c r="E220" s="126"/>
      <c r="F220" s="144"/>
      <c r="G220" s="150">
        <v>310</v>
      </c>
      <c r="H220" s="164"/>
      <c r="I220" s="164"/>
    </row>
    <row r="221" spans="1:9" ht="12.75" hidden="1">
      <c r="A221" s="93"/>
      <c r="B221" s="178">
        <v>250</v>
      </c>
      <c r="C221" s="174"/>
      <c r="D221" s="139"/>
      <c r="E221" s="126"/>
      <c r="F221" s="144"/>
      <c r="G221" s="150">
        <v>340</v>
      </c>
      <c r="H221" s="164"/>
      <c r="I221" s="164"/>
    </row>
    <row r="222" spans="1:9" ht="12.75" hidden="1">
      <c r="A222" s="93" t="s">
        <v>231</v>
      </c>
      <c r="B222" s="178">
        <v>250</v>
      </c>
      <c r="C222" s="174" t="s">
        <v>120</v>
      </c>
      <c r="D222" s="139" t="s">
        <v>108</v>
      </c>
      <c r="E222" s="126"/>
      <c r="F222" s="115" t="s">
        <v>86</v>
      </c>
      <c r="G222" s="156"/>
      <c r="H222" s="163">
        <f>H223</f>
        <v>0</v>
      </c>
      <c r="I222" s="163">
        <f>I223</f>
        <v>0</v>
      </c>
    </row>
    <row r="223" spans="1:9" ht="12.75" hidden="1">
      <c r="A223" s="98" t="s">
        <v>235</v>
      </c>
      <c r="B223" s="178">
        <v>250</v>
      </c>
      <c r="C223" s="174" t="s">
        <v>120</v>
      </c>
      <c r="D223" s="139" t="s">
        <v>108</v>
      </c>
      <c r="E223" s="126"/>
      <c r="F223" s="115" t="s">
        <v>81</v>
      </c>
      <c r="G223" s="156"/>
      <c r="H223" s="163">
        <f>SUM(H224:H232)</f>
        <v>0</v>
      </c>
      <c r="I223" s="163">
        <f>SUM(I224:I232)</f>
        <v>0</v>
      </c>
    </row>
    <row r="224" spans="1:9" ht="12.75" hidden="1">
      <c r="A224" s="96" t="s">
        <v>232</v>
      </c>
      <c r="B224" s="178">
        <v>250</v>
      </c>
      <c r="C224" s="174"/>
      <c r="D224" s="139"/>
      <c r="E224" s="126"/>
      <c r="F224" s="144"/>
      <c r="G224" s="150">
        <v>221</v>
      </c>
      <c r="H224" s="163"/>
      <c r="I224" s="163"/>
    </row>
    <row r="225" spans="1:9" ht="12.75" hidden="1">
      <c r="A225" s="96"/>
      <c r="B225" s="178">
        <v>250</v>
      </c>
      <c r="C225" s="174"/>
      <c r="D225" s="139"/>
      <c r="E225" s="126"/>
      <c r="F225" s="144"/>
      <c r="G225" s="150">
        <v>222</v>
      </c>
      <c r="H225" s="163"/>
      <c r="I225" s="163"/>
    </row>
    <row r="226" spans="1:9" ht="12.75" hidden="1">
      <c r="A226" s="96"/>
      <c r="B226" s="178">
        <v>250</v>
      </c>
      <c r="C226" s="174"/>
      <c r="D226" s="139"/>
      <c r="E226" s="126"/>
      <c r="F226" s="144"/>
      <c r="G226" s="150">
        <v>223</v>
      </c>
      <c r="H226" s="163"/>
      <c r="I226" s="163"/>
    </row>
    <row r="227" spans="1:9" ht="12.75" hidden="1">
      <c r="A227" s="96"/>
      <c r="B227" s="178">
        <v>250</v>
      </c>
      <c r="C227" s="174"/>
      <c r="D227" s="139"/>
      <c r="E227" s="126"/>
      <c r="F227" s="144"/>
      <c r="G227" s="150">
        <v>224</v>
      </c>
      <c r="H227" s="163"/>
      <c r="I227" s="163"/>
    </row>
    <row r="228" spans="1:9" ht="12.75" hidden="1">
      <c r="A228" s="96"/>
      <c r="B228" s="178">
        <v>250</v>
      </c>
      <c r="C228" s="174"/>
      <c r="D228" s="139"/>
      <c r="E228" s="126"/>
      <c r="F228" s="144"/>
      <c r="G228" s="150">
        <v>225</v>
      </c>
      <c r="H228" s="163"/>
      <c r="I228" s="163"/>
    </row>
    <row r="229" spans="1:9" ht="12.75" hidden="1">
      <c r="A229" s="96"/>
      <c r="B229" s="178">
        <v>250</v>
      </c>
      <c r="C229" s="174"/>
      <c r="D229" s="139"/>
      <c r="E229" s="126"/>
      <c r="F229" s="144"/>
      <c r="G229" s="150">
        <v>226</v>
      </c>
      <c r="H229" s="163"/>
      <c r="I229" s="163"/>
    </row>
    <row r="230" spans="1:9" ht="12.75" hidden="1">
      <c r="A230" s="96"/>
      <c r="B230" s="178">
        <v>250</v>
      </c>
      <c r="C230" s="174"/>
      <c r="D230" s="139"/>
      <c r="E230" s="126"/>
      <c r="F230" s="144"/>
      <c r="G230" s="150">
        <v>290</v>
      </c>
      <c r="H230" s="163"/>
      <c r="I230" s="163"/>
    </row>
    <row r="231" spans="1:9" ht="12.75" hidden="1">
      <c r="A231" s="96"/>
      <c r="B231" s="178">
        <v>250</v>
      </c>
      <c r="C231" s="174"/>
      <c r="D231" s="139"/>
      <c r="E231" s="126"/>
      <c r="F231" s="144"/>
      <c r="G231" s="150">
        <v>310</v>
      </c>
      <c r="H231" s="163"/>
      <c r="I231" s="163"/>
    </row>
    <row r="232" spans="1:9" ht="13.5" hidden="1" thickBot="1">
      <c r="A232" s="96"/>
      <c r="B232" s="178">
        <v>250</v>
      </c>
      <c r="C232" s="174"/>
      <c r="D232" s="139"/>
      <c r="E232" s="126"/>
      <c r="F232" s="144"/>
      <c r="G232" s="150">
        <v>340</v>
      </c>
      <c r="H232" s="163"/>
      <c r="I232" s="163"/>
    </row>
    <row r="233" spans="1:9" ht="13.5" thickBot="1">
      <c r="A233" s="99" t="s">
        <v>92</v>
      </c>
      <c r="B233" s="178">
        <v>250</v>
      </c>
      <c r="C233" s="172" t="s">
        <v>120</v>
      </c>
      <c r="D233" s="137" t="s">
        <v>121</v>
      </c>
      <c r="E233" s="124"/>
      <c r="F233" s="114"/>
      <c r="G233" s="154"/>
      <c r="H233" s="163">
        <f>H234</f>
        <v>52000</v>
      </c>
      <c r="I233" s="163">
        <f>I234</f>
        <v>0</v>
      </c>
    </row>
    <row r="234" spans="1:9" ht="26.25" thickBot="1">
      <c r="A234" s="91" t="s">
        <v>262</v>
      </c>
      <c r="B234" s="180">
        <v>250</v>
      </c>
      <c r="C234" s="173" t="s">
        <v>120</v>
      </c>
      <c r="D234" s="138" t="s">
        <v>121</v>
      </c>
      <c r="E234" s="125"/>
      <c r="F234" s="145"/>
      <c r="G234" s="155"/>
      <c r="H234" s="162">
        <f>H235</f>
        <v>52000</v>
      </c>
      <c r="I234" s="162">
        <f>I235</f>
        <v>0</v>
      </c>
    </row>
    <row r="235" spans="1:9" ht="12.75">
      <c r="A235" s="93" t="s">
        <v>230</v>
      </c>
      <c r="B235" s="178">
        <v>250</v>
      </c>
      <c r="C235" s="174" t="s">
        <v>120</v>
      </c>
      <c r="D235" s="139" t="s">
        <v>121</v>
      </c>
      <c r="E235" s="126"/>
      <c r="F235" s="115" t="s">
        <v>85</v>
      </c>
      <c r="G235" s="156"/>
      <c r="H235" s="164">
        <f>H236+H243</f>
        <v>52000</v>
      </c>
      <c r="I235" s="164">
        <f>I236+I243</f>
        <v>0</v>
      </c>
    </row>
    <row r="236" spans="1:9" ht="25.5">
      <c r="A236" s="93" t="s">
        <v>258</v>
      </c>
      <c r="B236" s="178">
        <v>250</v>
      </c>
      <c r="C236" s="174" t="s">
        <v>120</v>
      </c>
      <c r="D236" s="139" t="s">
        <v>121</v>
      </c>
      <c r="E236" s="126"/>
      <c r="F236" s="115" t="s">
        <v>249</v>
      </c>
      <c r="G236" s="156"/>
      <c r="H236" s="164">
        <f>H237</f>
        <v>0</v>
      </c>
      <c r="I236" s="164">
        <f>I237</f>
        <v>0</v>
      </c>
    </row>
    <row r="237" spans="1:9" ht="25.5" customHeight="1">
      <c r="A237" s="93" t="s">
        <v>260</v>
      </c>
      <c r="B237" s="178">
        <v>250</v>
      </c>
      <c r="C237" s="174" t="s">
        <v>120</v>
      </c>
      <c r="D237" s="139" t="s">
        <v>121</v>
      </c>
      <c r="E237" s="126"/>
      <c r="F237" s="115" t="s">
        <v>249</v>
      </c>
      <c r="G237" s="156"/>
      <c r="H237" s="164">
        <f>SUM(H238:H242)</f>
        <v>0</v>
      </c>
      <c r="I237" s="164">
        <f>SUM(I238:I242)</f>
        <v>0</v>
      </c>
    </row>
    <row r="238" spans="1:9" ht="12.75" hidden="1">
      <c r="A238" s="93"/>
      <c r="B238" s="178">
        <v>250</v>
      </c>
      <c r="C238" s="174"/>
      <c r="D238" s="139"/>
      <c r="E238" s="126"/>
      <c r="F238" s="144"/>
      <c r="G238" s="150">
        <v>221</v>
      </c>
      <c r="H238" s="164"/>
      <c r="I238" s="164"/>
    </row>
    <row r="239" spans="1:9" ht="12.75" hidden="1">
      <c r="A239" s="93"/>
      <c r="B239" s="178">
        <v>250</v>
      </c>
      <c r="C239" s="174"/>
      <c r="D239" s="139"/>
      <c r="E239" s="126"/>
      <c r="F239" s="144"/>
      <c r="G239" s="150">
        <v>225</v>
      </c>
      <c r="H239" s="164"/>
      <c r="I239" s="164"/>
    </row>
    <row r="240" spans="1:9" ht="12.75" hidden="1">
      <c r="A240" s="93"/>
      <c r="B240" s="178">
        <v>250</v>
      </c>
      <c r="C240" s="174"/>
      <c r="D240" s="139"/>
      <c r="E240" s="126"/>
      <c r="F240" s="144"/>
      <c r="G240" s="150">
        <v>226</v>
      </c>
      <c r="H240" s="164"/>
      <c r="I240" s="164"/>
    </row>
    <row r="241" spans="1:9" ht="12.75" hidden="1">
      <c r="A241" s="93"/>
      <c r="B241" s="178">
        <v>250</v>
      </c>
      <c r="C241" s="174"/>
      <c r="D241" s="139"/>
      <c r="E241" s="126"/>
      <c r="F241" s="144"/>
      <c r="G241" s="150">
        <v>310</v>
      </c>
      <c r="H241" s="164"/>
      <c r="I241" s="164"/>
    </row>
    <row r="242" spans="1:9" ht="12.75" hidden="1">
      <c r="A242" s="93"/>
      <c r="B242" s="178">
        <v>250</v>
      </c>
      <c r="C242" s="174"/>
      <c r="D242" s="139"/>
      <c r="E242" s="126"/>
      <c r="F242" s="144"/>
      <c r="G242" s="150">
        <v>340</v>
      </c>
      <c r="H242" s="164"/>
      <c r="I242" s="164"/>
    </row>
    <row r="243" spans="1:9" ht="12.75">
      <c r="A243" s="93" t="s">
        <v>231</v>
      </c>
      <c r="B243" s="178">
        <v>250</v>
      </c>
      <c r="C243" s="174" t="s">
        <v>120</v>
      </c>
      <c r="D243" s="139" t="s">
        <v>121</v>
      </c>
      <c r="E243" s="126"/>
      <c r="F243" s="115" t="s">
        <v>86</v>
      </c>
      <c r="G243" s="156"/>
      <c r="H243" s="164">
        <f>H244</f>
        <v>52000</v>
      </c>
      <c r="I243" s="164">
        <f>I244</f>
        <v>0</v>
      </c>
    </row>
    <row r="244" spans="1:9" ht="12.75">
      <c r="A244" s="98" t="s">
        <v>235</v>
      </c>
      <c r="B244" s="178">
        <v>250</v>
      </c>
      <c r="C244" s="174" t="s">
        <v>120</v>
      </c>
      <c r="D244" s="139" t="s">
        <v>121</v>
      </c>
      <c r="E244" s="126"/>
      <c r="F244" s="115" t="s">
        <v>81</v>
      </c>
      <c r="G244" s="156"/>
      <c r="H244" s="164">
        <f>SUM(H245:H253)</f>
        <v>52000</v>
      </c>
      <c r="I244" s="164">
        <f>SUM(I245:I253)</f>
        <v>0</v>
      </c>
    </row>
    <row r="245" spans="1:9" ht="12.75">
      <c r="A245" s="96" t="s">
        <v>232</v>
      </c>
      <c r="B245" s="178">
        <v>250</v>
      </c>
      <c r="C245" s="174"/>
      <c r="D245" s="139"/>
      <c r="E245" s="126"/>
      <c r="F245" s="144"/>
      <c r="G245" s="150">
        <v>221</v>
      </c>
      <c r="H245" s="164"/>
      <c r="I245" s="164"/>
    </row>
    <row r="246" spans="1:9" ht="12.75">
      <c r="A246" s="96"/>
      <c r="B246" s="178">
        <v>250</v>
      </c>
      <c r="C246" s="174"/>
      <c r="D246" s="139"/>
      <c r="E246" s="126"/>
      <c r="F246" s="144"/>
      <c r="G246" s="150">
        <v>222</v>
      </c>
      <c r="H246" s="164"/>
      <c r="I246" s="164"/>
    </row>
    <row r="247" spans="1:9" ht="12.75">
      <c r="A247" s="96"/>
      <c r="B247" s="178">
        <v>250</v>
      </c>
      <c r="C247" s="174"/>
      <c r="D247" s="139"/>
      <c r="E247" s="126"/>
      <c r="F247" s="144"/>
      <c r="G247" s="150">
        <v>223</v>
      </c>
      <c r="H247" s="164"/>
      <c r="I247" s="164"/>
    </row>
    <row r="248" spans="1:9" ht="12.75">
      <c r="A248" s="96"/>
      <c r="B248" s="178">
        <v>250</v>
      </c>
      <c r="C248" s="174"/>
      <c r="D248" s="139"/>
      <c r="E248" s="126"/>
      <c r="F248" s="144"/>
      <c r="G248" s="150">
        <v>224</v>
      </c>
      <c r="H248" s="164"/>
      <c r="I248" s="164"/>
    </row>
    <row r="249" spans="1:9" ht="12.75">
      <c r="A249" s="96"/>
      <c r="B249" s="178">
        <v>250</v>
      </c>
      <c r="C249" s="174"/>
      <c r="D249" s="139"/>
      <c r="E249" s="126"/>
      <c r="F249" s="144"/>
      <c r="G249" s="150">
        <v>225</v>
      </c>
      <c r="H249" s="164"/>
      <c r="I249" s="164"/>
    </row>
    <row r="250" spans="1:9" ht="12.75">
      <c r="A250" s="96"/>
      <c r="B250" s="178">
        <v>250</v>
      </c>
      <c r="C250" s="174"/>
      <c r="D250" s="139"/>
      <c r="E250" s="126"/>
      <c r="F250" s="144"/>
      <c r="G250" s="150">
        <v>226</v>
      </c>
      <c r="H250" s="164"/>
      <c r="I250" s="164"/>
    </row>
    <row r="251" spans="1:9" ht="12.75">
      <c r="A251" s="96"/>
      <c r="B251" s="178">
        <v>250</v>
      </c>
      <c r="C251" s="174"/>
      <c r="D251" s="139"/>
      <c r="E251" s="126"/>
      <c r="F251" s="144"/>
      <c r="G251" s="150">
        <v>290</v>
      </c>
      <c r="H251" s="164"/>
      <c r="I251" s="164"/>
    </row>
    <row r="252" spans="1:9" ht="12.75">
      <c r="A252" s="96"/>
      <c r="B252" s="178">
        <v>250</v>
      </c>
      <c r="C252" s="174"/>
      <c r="D252" s="139"/>
      <c r="E252" s="126"/>
      <c r="F252" s="144"/>
      <c r="G252" s="150">
        <v>310</v>
      </c>
      <c r="H252" s="164"/>
      <c r="I252" s="164"/>
    </row>
    <row r="253" spans="1:9" ht="13.5" thickBot="1">
      <c r="A253" s="96"/>
      <c r="B253" s="178">
        <v>250</v>
      </c>
      <c r="C253" s="174"/>
      <c r="D253" s="139"/>
      <c r="E253" s="126"/>
      <c r="F253" s="144"/>
      <c r="G253" s="150">
        <v>340</v>
      </c>
      <c r="H253" s="164">
        <f>49400+2600</f>
        <v>52000</v>
      </c>
      <c r="I253" s="164"/>
    </row>
    <row r="254" spans="1:9" ht="13.5" thickBot="1">
      <c r="A254" s="89" t="s">
        <v>93</v>
      </c>
      <c r="B254" s="181">
        <v>250</v>
      </c>
      <c r="C254" s="169" t="s">
        <v>87</v>
      </c>
      <c r="D254" s="134" t="s">
        <v>83</v>
      </c>
      <c r="E254" s="121"/>
      <c r="F254" s="111"/>
      <c r="G254" s="151"/>
      <c r="H254" s="164">
        <f>H255</f>
        <v>663158</v>
      </c>
      <c r="I254" s="164">
        <f>I255</f>
        <v>0</v>
      </c>
    </row>
    <row r="255" spans="1:9" ht="26.25" thickBot="1">
      <c r="A255" s="91" t="s">
        <v>263</v>
      </c>
      <c r="B255" s="180">
        <v>250</v>
      </c>
      <c r="C255" s="170" t="s">
        <v>120</v>
      </c>
      <c r="D255" s="135" t="s">
        <v>115</v>
      </c>
      <c r="E255" s="122"/>
      <c r="F255" s="109"/>
      <c r="G255" s="149"/>
      <c r="H255" s="162">
        <f aca="true" t="shared" si="11" ref="H255:I257">H256</f>
        <v>663158</v>
      </c>
      <c r="I255" s="162">
        <f t="shared" si="11"/>
        <v>0</v>
      </c>
    </row>
    <row r="256" spans="1:9" ht="12.75">
      <c r="A256" s="93" t="s">
        <v>230</v>
      </c>
      <c r="B256" s="178">
        <v>250</v>
      </c>
      <c r="C256" s="171" t="s">
        <v>120</v>
      </c>
      <c r="D256" s="136" t="s">
        <v>115</v>
      </c>
      <c r="E256" s="123"/>
      <c r="F256" s="110">
        <v>200</v>
      </c>
      <c r="G256" s="150"/>
      <c r="H256" s="164">
        <f t="shared" si="11"/>
        <v>663158</v>
      </c>
      <c r="I256" s="164">
        <f t="shared" si="11"/>
        <v>0</v>
      </c>
    </row>
    <row r="257" spans="1:9" ht="12.75">
      <c r="A257" s="93" t="s">
        <v>231</v>
      </c>
      <c r="B257" s="178">
        <v>250</v>
      </c>
      <c r="C257" s="171" t="s">
        <v>120</v>
      </c>
      <c r="D257" s="136" t="s">
        <v>115</v>
      </c>
      <c r="E257" s="123"/>
      <c r="F257" s="110">
        <v>240</v>
      </c>
      <c r="G257" s="150"/>
      <c r="H257" s="164">
        <f t="shared" si="11"/>
        <v>663158</v>
      </c>
      <c r="I257" s="164">
        <f t="shared" si="11"/>
        <v>0</v>
      </c>
    </row>
    <row r="258" spans="1:9" ht="12.75">
      <c r="A258" s="98" t="s">
        <v>235</v>
      </c>
      <c r="B258" s="178">
        <v>250</v>
      </c>
      <c r="C258" s="171" t="s">
        <v>120</v>
      </c>
      <c r="D258" s="136" t="s">
        <v>115</v>
      </c>
      <c r="E258" s="123"/>
      <c r="F258" s="110">
        <v>244</v>
      </c>
      <c r="G258" s="150"/>
      <c r="H258" s="164">
        <f>SUM(H259:H267)</f>
        <v>663158</v>
      </c>
      <c r="I258" s="164">
        <f>SUM(I259:I267)</f>
        <v>0</v>
      </c>
    </row>
    <row r="259" spans="1:9" ht="12.75">
      <c r="A259" s="96" t="s">
        <v>232</v>
      </c>
      <c r="B259" s="178">
        <v>250</v>
      </c>
      <c r="C259" s="171"/>
      <c r="D259" s="136"/>
      <c r="E259" s="123"/>
      <c r="F259" s="144"/>
      <c r="G259" s="150">
        <v>221</v>
      </c>
      <c r="H259" s="164"/>
      <c r="I259" s="164"/>
    </row>
    <row r="260" spans="1:9" ht="12.75">
      <c r="A260" s="96"/>
      <c r="B260" s="178">
        <v>250</v>
      </c>
      <c r="C260" s="171"/>
      <c r="D260" s="136"/>
      <c r="E260" s="123"/>
      <c r="F260" s="144"/>
      <c r="G260" s="150">
        <v>222</v>
      </c>
      <c r="H260" s="164"/>
      <c r="I260" s="164"/>
    </row>
    <row r="261" spans="1:9" ht="12.75">
      <c r="A261" s="96"/>
      <c r="B261" s="178">
        <v>250</v>
      </c>
      <c r="C261" s="171"/>
      <c r="D261" s="136"/>
      <c r="E261" s="123"/>
      <c r="F261" s="144"/>
      <c r="G261" s="150">
        <v>223</v>
      </c>
      <c r="H261" s="164"/>
      <c r="I261" s="164"/>
    </row>
    <row r="262" spans="1:9" ht="12.75">
      <c r="A262" s="96"/>
      <c r="B262" s="178">
        <v>250</v>
      </c>
      <c r="C262" s="171"/>
      <c r="D262" s="136"/>
      <c r="E262" s="123"/>
      <c r="F262" s="144"/>
      <c r="G262" s="150">
        <v>224</v>
      </c>
      <c r="H262" s="164"/>
      <c r="I262" s="164"/>
    </row>
    <row r="263" spans="1:9" ht="12.75">
      <c r="A263" s="96"/>
      <c r="B263" s="178">
        <v>250</v>
      </c>
      <c r="C263" s="171"/>
      <c r="D263" s="136"/>
      <c r="E263" s="123"/>
      <c r="F263" s="144"/>
      <c r="G263" s="150" t="s">
        <v>233</v>
      </c>
      <c r="H263" s="164">
        <v>0</v>
      </c>
      <c r="I263" s="164">
        <v>0</v>
      </c>
    </row>
    <row r="264" spans="1:9" ht="12.75">
      <c r="A264" s="96"/>
      <c r="B264" s="178">
        <v>250</v>
      </c>
      <c r="C264" s="171"/>
      <c r="D264" s="136"/>
      <c r="E264" s="123"/>
      <c r="F264" s="144"/>
      <c r="G264" s="150">
        <v>226</v>
      </c>
      <c r="H264" s="164">
        <f>548300+28858</f>
        <v>577158</v>
      </c>
      <c r="I264" s="164"/>
    </row>
    <row r="265" spans="1:9" ht="12.75">
      <c r="A265" s="96"/>
      <c r="B265" s="178">
        <v>250</v>
      </c>
      <c r="C265" s="171"/>
      <c r="D265" s="136"/>
      <c r="E265" s="123"/>
      <c r="F265" s="144"/>
      <c r="G265" s="150">
        <v>290</v>
      </c>
      <c r="H265" s="164"/>
      <c r="I265" s="164"/>
    </row>
    <row r="266" spans="1:9" ht="12.75">
      <c r="A266" s="96"/>
      <c r="B266" s="178">
        <v>250</v>
      </c>
      <c r="C266" s="171"/>
      <c r="D266" s="136"/>
      <c r="E266" s="123"/>
      <c r="F266" s="144"/>
      <c r="G266" s="150">
        <v>310</v>
      </c>
      <c r="H266" s="164"/>
      <c r="I266" s="164"/>
    </row>
    <row r="267" spans="1:9" ht="13.5" thickBot="1">
      <c r="A267" s="96"/>
      <c r="B267" s="178">
        <v>250</v>
      </c>
      <c r="C267" s="171"/>
      <c r="D267" s="136"/>
      <c r="E267" s="123"/>
      <c r="F267" s="144"/>
      <c r="G267" s="150">
        <v>340</v>
      </c>
      <c r="H267" s="164">
        <f>81700+4300</f>
        <v>86000</v>
      </c>
      <c r="I267" s="164"/>
    </row>
    <row r="268" spans="1:9" ht="13.5" hidden="1" thickBot="1">
      <c r="A268" s="91" t="s">
        <v>162</v>
      </c>
      <c r="B268" s="180">
        <v>250</v>
      </c>
      <c r="C268" s="167">
        <v>10</v>
      </c>
      <c r="D268" s="135" t="s">
        <v>108</v>
      </c>
      <c r="E268" s="122"/>
      <c r="F268" s="112"/>
      <c r="G268" s="153"/>
      <c r="H268" s="162">
        <f aca="true" t="shared" si="12" ref="H268:I271">H269</f>
        <v>0</v>
      </c>
      <c r="I268" s="162">
        <f t="shared" si="12"/>
        <v>0</v>
      </c>
    </row>
    <row r="269" spans="1:9" ht="12.75" hidden="1">
      <c r="A269" s="100" t="s">
        <v>122</v>
      </c>
      <c r="B269" s="178">
        <v>250</v>
      </c>
      <c r="C269" s="175">
        <v>10</v>
      </c>
      <c r="D269" s="136" t="s">
        <v>108</v>
      </c>
      <c r="E269" s="123"/>
      <c r="F269" s="113"/>
      <c r="G269" s="152"/>
      <c r="H269" s="164">
        <f t="shared" si="12"/>
        <v>0</v>
      </c>
      <c r="I269" s="164">
        <f t="shared" si="12"/>
        <v>0</v>
      </c>
    </row>
    <row r="270" spans="1:9" ht="12.75" hidden="1">
      <c r="A270" s="93" t="s">
        <v>123</v>
      </c>
      <c r="B270" s="178">
        <v>250</v>
      </c>
      <c r="C270" s="175">
        <v>10</v>
      </c>
      <c r="D270" s="136" t="s">
        <v>108</v>
      </c>
      <c r="E270" s="123"/>
      <c r="F270" s="113" t="s">
        <v>124</v>
      </c>
      <c r="G270" s="152"/>
      <c r="H270" s="164">
        <f t="shared" si="12"/>
        <v>0</v>
      </c>
      <c r="I270" s="164">
        <f t="shared" si="12"/>
        <v>0</v>
      </c>
    </row>
    <row r="271" spans="1:9" ht="12.75" hidden="1">
      <c r="A271" s="93" t="s">
        <v>125</v>
      </c>
      <c r="B271" s="178">
        <v>250</v>
      </c>
      <c r="C271" s="175">
        <v>10</v>
      </c>
      <c r="D271" s="136" t="s">
        <v>108</v>
      </c>
      <c r="E271" s="123"/>
      <c r="F271" s="113" t="s">
        <v>80</v>
      </c>
      <c r="G271" s="152"/>
      <c r="H271" s="164">
        <f t="shared" si="12"/>
        <v>0</v>
      </c>
      <c r="I271" s="164">
        <f t="shared" si="12"/>
        <v>0</v>
      </c>
    </row>
    <row r="272" spans="1:9" ht="26.25" hidden="1" thickBot="1">
      <c r="A272" s="98" t="s">
        <v>126</v>
      </c>
      <c r="B272" s="178">
        <v>250</v>
      </c>
      <c r="C272" s="175">
        <v>10</v>
      </c>
      <c r="D272" s="136" t="s">
        <v>108</v>
      </c>
      <c r="E272" s="123"/>
      <c r="F272" s="113" t="s">
        <v>127</v>
      </c>
      <c r="G272" s="152" t="s">
        <v>264</v>
      </c>
      <c r="H272" s="164"/>
      <c r="I272" s="164"/>
    </row>
    <row r="273" spans="1:9" ht="13.5" thickBot="1">
      <c r="A273" s="91" t="s">
        <v>151</v>
      </c>
      <c r="B273" s="180">
        <v>250</v>
      </c>
      <c r="C273" s="167">
        <v>11</v>
      </c>
      <c r="D273" s="135" t="s">
        <v>121</v>
      </c>
      <c r="E273" s="122"/>
      <c r="F273" s="109"/>
      <c r="G273" s="149"/>
      <c r="H273" s="165">
        <f aca="true" t="shared" si="13" ref="H273:I276">H274</f>
        <v>102629.45</v>
      </c>
      <c r="I273" s="165">
        <f t="shared" si="13"/>
        <v>82275</v>
      </c>
    </row>
    <row r="274" spans="1:9" ht="12.75">
      <c r="A274" s="100" t="s">
        <v>152</v>
      </c>
      <c r="B274" s="178">
        <v>250</v>
      </c>
      <c r="C274" s="175">
        <v>11</v>
      </c>
      <c r="D274" s="136" t="s">
        <v>121</v>
      </c>
      <c r="E274" s="123"/>
      <c r="F274" s="116"/>
      <c r="G274" s="157"/>
      <c r="H274" s="164">
        <f t="shared" si="13"/>
        <v>102629.45</v>
      </c>
      <c r="I274" s="164">
        <f t="shared" si="13"/>
        <v>82275</v>
      </c>
    </row>
    <row r="275" spans="1:9" ht="12.75">
      <c r="A275" s="93" t="s">
        <v>230</v>
      </c>
      <c r="B275" s="178">
        <v>250</v>
      </c>
      <c r="C275" s="175">
        <v>11</v>
      </c>
      <c r="D275" s="136" t="s">
        <v>121</v>
      </c>
      <c r="E275" s="123"/>
      <c r="F275" s="116">
        <v>200</v>
      </c>
      <c r="G275" s="157"/>
      <c r="H275" s="164">
        <f t="shared" si="13"/>
        <v>102629.45</v>
      </c>
      <c r="I275" s="164">
        <f t="shared" si="13"/>
        <v>82275</v>
      </c>
    </row>
    <row r="276" spans="1:9" ht="12.75">
      <c r="A276" s="93" t="s">
        <v>231</v>
      </c>
      <c r="B276" s="178">
        <v>250</v>
      </c>
      <c r="C276" s="175">
        <v>11</v>
      </c>
      <c r="D276" s="136" t="s">
        <v>121</v>
      </c>
      <c r="E276" s="123"/>
      <c r="F276" s="116">
        <v>240</v>
      </c>
      <c r="G276" s="157"/>
      <c r="H276" s="164">
        <f t="shared" si="13"/>
        <v>102629.45</v>
      </c>
      <c r="I276" s="164">
        <f t="shared" si="13"/>
        <v>82275</v>
      </c>
    </row>
    <row r="277" spans="1:9" ht="13.5" thickBot="1">
      <c r="A277" s="98" t="s">
        <v>235</v>
      </c>
      <c r="B277" s="178">
        <v>250</v>
      </c>
      <c r="C277" s="175">
        <v>11</v>
      </c>
      <c r="D277" s="136" t="s">
        <v>121</v>
      </c>
      <c r="E277" s="123"/>
      <c r="F277" s="110">
        <v>244</v>
      </c>
      <c r="G277" s="150"/>
      <c r="H277" s="164">
        <f>SUM(H278:H283)</f>
        <v>102629.45</v>
      </c>
      <c r="I277" s="164">
        <f>SUM(I278:I283)</f>
        <v>82275</v>
      </c>
    </row>
    <row r="278" spans="1:9" ht="12.75" hidden="1">
      <c r="A278" s="96" t="s">
        <v>232</v>
      </c>
      <c r="B278" s="178">
        <v>250</v>
      </c>
      <c r="C278" s="175"/>
      <c r="D278" s="136"/>
      <c r="E278" s="123"/>
      <c r="F278" s="144"/>
      <c r="G278" s="150">
        <v>221</v>
      </c>
      <c r="H278" s="164">
        <v>0</v>
      </c>
      <c r="I278" s="164">
        <v>0</v>
      </c>
    </row>
    <row r="279" spans="1:9" ht="12.75" hidden="1">
      <c r="A279" s="96"/>
      <c r="B279" s="178">
        <v>250</v>
      </c>
      <c r="C279" s="175"/>
      <c r="D279" s="136"/>
      <c r="E279" s="123"/>
      <c r="F279" s="144"/>
      <c r="G279" s="150">
        <v>225</v>
      </c>
      <c r="H279" s="164">
        <v>0</v>
      </c>
      <c r="I279" s="164">
        <v>0</v>
      </c>
    </row>
    <row r="280" spans="1:9" ht="12.75" hidden="1">
      <c r="A280" s="96"/>
      <c r="B280" s="178">
        <v>250</v>
      </c>
      <c r="C280" s="175"/>
      <c r="D280" s="136"/>
      <c r="E280" s="123"/>
      <c r="F280" s="144"/>
      <c r="G280" s="150" t="s">
        <v>238</v>
      </c>
      <c r="H280" s="164">
        <v>102629.45</v>
      </c>
      <c r="I280" s="164">
        <v>82275</v>
      </c>
    </row>
    <row r="281" spans="1:9" ht="12.75" hidden="1">
      <c r="A281" s="96"/>
      <c r="B281" s="178">
        <v>250</v>
      </c>
      <c r="C281" s="175"/>
      <c r="D281" s="136"/>
      <c r="E281" s="123"/>
      <c r="F281" s="144"/>
      <c r="G281" s="150" t="s">
        <v>239</v>
      </c>
      <c r="H281" s="164">
        <v>0</v>
      </c>
      <c r="I281" s="164">
        <v>0</v>
      </c>
    </row>
    <row r="282" spans="1:9" ht="12.75" hidden="1">
      <c r="A282" s="96"/>
      <c r="B282" s="178">
        <v>250</v>
      </c>
      <c r="C282" s="175"/>
      <c r="D282" s="136"/>
      <c r="E282" s="123"/>
      <c r="F282" s="144"/>
      <c r="G282" s="150">
        <v>310</v>
      </c>
      <c r="H282" s="164">
        <v>0</v>
      </c>
      <c r="I282" s="164">
        <v>0</v>
      </c>
    </row>
    <row r="283" spans="1:9" ht="13.5" hidden="1" thickBot="1">
      <c r="A283" s="96"/>
      <c r="B283" s="178">
        <v>250</v>
      </c>
      <c r="C283" s="175"/>
      <c r="D283" s="136"/>
      <c r="E283" s="123"/>
      <c r="F283" s="144"/>
      <c r="G283" s="150" t="s">
        <v>265</v>
      </c>
      <c r="H283" s="164">
        <v>0</v>
      </c>
      <c r="I283" s="164">
        <v>0</v>
      </c>
    </row>
    <row r="284" spans="1:9" ht="13.5" hidden="1" thickBot="1">
      <c r="A284" s="91" t="s">
        <v>266</v>
      </c>
      <c r="B284" s="180">
        <v>250</v>
      </c>
      <c r="C284" s="167">
        <v>12</v>
      </c>
      <c r="D284" s="135" t="s">
        <v>121</v>
      </c>
      <c r="E284" s="122"/>
      <c r="F284" s="109"/>
      <c r="G284" s="149"/>
      <c r="H284" s="165">
        <f>H285</f>
        <v>0</v>
      </c>
      <c r="I284" s="165">
        <f>I285</f>
        <v>0</v>
      </c>
    </row>
    <row r="285" spans="1:9" ht="12.75" hidden="1">
      <c r="A285" s="96" t="s">
        <v>267</v>
      </c>
      <c r="B285" s="178">
        <v>250</v>
      </c>
      <c r="C285" s="175">
        <v>12</v>
      </c>
      <c r="D285" s="136" t="s">
        <v>121</v>
      </c>
      <c r="E285" s="123"/>
      <c r="F285" s="110">
        <v>611</v>
      </c>
      <c r="G285" s="150"/>
      <c r="H285" s="164">
        <f>H286+H287</f>
        <v>0</v>
      </c>
      <c r="I285" s="164">
        <f>I286+I287</f>
        <v>0</v>
      </c>
    </row>
    <row r="286" spans="1:9" ht="12.75" hidden="1">
      <c r="A286" s="96"/>
      <c r="B286" s="178">
        <v>250</v>
      </c>
      <c r="C286" s="175"/>
      <c r="D286" s="136"/>
      <c r="E286" s="123"/>
      <c r="F286" s="110"/>
      <c r="G286" s="150" t="s">
        <v>268</v>
      </c>
      <c r="H286" s="164"/>
      <c r="I286" s="164"/>
    </row>
    <row r="287" spans="1:9" ht="13.5" hidden="1" thickBot="1">
      <c r="A287" s="96"/>
      <c r="B287" s="182">
        <v>250</v>
      </c>
      <c r="C287" s="175"/>
      <c r="D287" s="136"/>
      <c r="E287" s="123"/>
      <c r="F287" s="110"/>
      <c r="G287" s="150" t="s">
        <v>269</v>
      </c>
      <c r="H287" s="164"/>
      <c r="I287" s="164"/>
    </row>
    <row r="288" spans="1:9" ht="13.5" hidden="1" thickBot="1">
      <c r="A288" s="91" t="s">
        <v>270</v>
      </c>
      <c r="B288" s="166">
        <v>250</v>
      </c>
      <c r="C288" s="119">
        <v>13</v>
      </c>
      <c r="D288" s="135" t="s">
        <v>108</v>
      </c>
      <c r="E288" s="122"/>
      <c r="F288" s="109"/>
      <c r="G288" s="149"/>
      <c r="H288" s="162">
        <f>H289</f>
        <v>0</v>
      </c>
      <c r="I288" s="162">
        <f>I289</f>
        <v>0</v>
      </c>
    </row>
    <row r="289" spans="1:9" ht="13.5" hidden="1" thickBot="1">
      <c r="A289" s="96" t="s">
        <v>270</v>
      </c>
      <c r="B289" s="96">
        <v>250</v>
      </c>
      <c r="C289" s="127">
        <v>13</v>
      </c>
      <c r="D289" s="136" t="s">
        <v>108</v>
      </c>
      <c r="E289" s="123"/>
      <c r="F289" s="110">
        <v>730</v>
      </c>
      <c r="G289" s="150">
        <v>231</v>
      </c>
      <c r="H289" s="164"/>
      <c r="I289" s="164"/>
    </row>
    <row r="290" spans="1:9" ht="13.5" thickBot="1">
      <c r="A290" s="91" t="s">
        <v>128</v>
      </c>
      <c r="B290" s="176">
        <v>250</v>
      </c>
      <c r="C290" s="167">
        <v>14</v>
      </c>
      <c r="D290" s="135" t="s">
        <v>115</v>
      </c>
      <c r="E290" s="122" t="s">
        <v>271</v>
      </c>
      <c r="F290" s="112"/>
      <c r="G290" s="153"/>
      <c r="H290" s="162">
        <f aca="true" t="shared" si="14" ref="H290:I292">H291</f>
        <v>15000</v>
      </c>
      <c r="I290" s="162">
        <f t="shared" si="14"/>
        <v>0</v>
      </c>
    </row>
    <row r="291" spans="1:9" ht="25.5">
      <c r="A291" s="100" t="s">
        <v>129</v>
      </c>
      <c r="B291" s="25">
        <v>250</v>
      </c>
      <c r="C291" s="175">
        <v>14</v>
      </c>
      <c r="D291" s="136" t="s">
        <v>115</v>
      </c>
      <c r="E291" s="123" t="s">
        <v>272</v>
      </c>
      <c r="F291" s="113"/>
      <c r="G291" s="152"/>
      <c r="H291" s="164">
        <f t="shared" si="14"/>
        <v>15000</v>
      </c>
      <c r="I291" s="164">
        <f t="shared" si="14"/>
        <v>0</v>
      </c>
    </row>
    <row r="292" spans="1:9" ht="12.75">
      <c r="A292" s="93" t="s">
        <v>130</v>
      </c>
      <c r="B292" s="25">
        <v>250</v>
      </c>
      <c r="C292" s="175">
        <v>14</v>
      </c>
      <c r="D292" s="136" t="s">
        <v>115</v>
      </c>
      <c r="E292" s="123" t="s">
        <v>272</v>
      </c>
      <c r="F292" s="113" t="s">
        <v>131</v>
      </c>
      <c r="G292" s="152"/>
      <c r="H292" s="164">
        <f t="shared" si="14"/>
        <v>15000</v>
      </c>
      <c r="I292" s="164">
        <f t="shared" si="14"/>
        <v>0</v>
      </c>
    </row>
    <row r="293" spans="1:9" ht="12.75">
      <c r="A293" s="93" t="s">
        <v>58</v>
      </c>
      <c r="B293" s="25">
        <v>250</v>
      </c>
      <c r="C293" s="175">
        <v>14</v>
      </c>
      <c r="D293" s="136" t="s">
        <v>115</v>
      </c>
      <c r="E293" s="123" t="s">
        <v>272</v>
      </c>
      <c r="F293" s="113" t="s">
        <v>89</v>
      </c>
      <c r="G293" s="152" t="s">
        <v>273</v>
      </c>
      <c r="H293" s="164">
        <v>15000</v>
      </c>
      <c r="I293" s="164">
        <v>0</v>
      </c>
    </row>
    <row r="294" spans="1:9" ht="13.5" thickBot="1">
      <c r="A294" s="101"/>
      <c r="B294" s="284"/>
      <c r="C294" s="242"/>
      <c r="D294" s="140"/>
      <c r="E294" s="127"/>
      <c r="F294" s="110"/>
      <c r="G294" s="150"/>
      <c r="H294" s="164"/>
      <c r="I294" s="164"/>
    </row>
    <row r="295" spans="1:9" ht="12.75">
      <c r="A295" s="102" t="s">
        <v>274</v>
      </c>
      <c r="B295" s="23"/>
      <c r="C295" s="283"/>
      <c r="D295" s="134"/>
      <c r="E295" s="121"/>
      <c r="F295" s="111"/>
      <c r="G295" s="151"/>
      <c r="H295" s="163">
        <f>H296</f>
        <v>2268443</v>
      </c>
      <c r="I295" s="163">
        <f>I296</f>
        <v>980086.46</v>
      </c>
    </row>
    <row r="296" spans="1:9" ht="13.5" thickBot="1">
      <c r="A296" s="103" t="s">
        <v>275</v>
      </c>
      <c r="B296" s="243">
        <v>610</v>
      </c>
      <c r="C296" s="241" t="s">
        <v>90</v>
      </c>
      <c r="D296" s="141" t="s">
        <v>106</v>
      </c>
      <c r="E296" s="147"/>
      <c r="F296" s="128"/>
      <c r="G296" s="158"/>
      <c r="H296" s="163">
        <f>H297+H323</f>
        <v>2268443</v>
      </c>
      <c r="I296" s="163">
        <f>I297+I323</f>
        <v>980086.46</v>
      </c>
    </row>
    <row r="297" spans="1:9" ht="13.5" thickBot="1">
      <c r="A297" s="91" t="s">
        <v>276</v>
      </c>
      <c r="B297" s="213">
        <v>610</v>
      </c>
      <c r="C297" s="167" t="s">
        <v>90</v>
      </c>
      <c r="D297" s="132" t="s">
        <v>77</v>
      </c>
      <c r="E297" s="119"/>
      <c r="F297" s="109"/>
      <c r="G297" s="149"/>
      <c r="H297" s="162">
        <f>H299+H303+H315+H319</f>
        <v>2268443</v>
      </c>
      <c r="I297" s="162">
        <f>I299+I303+I315+I319</f>
        <v>980086.46</v>
      </c>
    </row>
    <row r="298" spans="1:9" ht="12.75">
      <c r="A298" s="104" t="s">
        <v>277</v>
      </c>
      <c r="B298" s="244"/>
      <c r="C298" s="241"/>
      <c r="D298" s="142"/>
      <c r="E298" s="129"/>
      <c r="F298" s="128"/>
      <c r="G298" s="158"/>
      <c r="H298" s="163">
        <f>H299+H303+H315</f>
        <v>2268443</v>
      </c>
      <c r="I298" s="163">
        <f>I299+I303+I315</f>
        <v>980086.46</v>
      </c>
    </row>
    <row r="299" spans="1:9" ht="51">
      <c r="A299" s="25" t="s">
        <v>227</v>
      </c>
      <c r="B299" s="25">
        <v>610</v>
      </c>
      <c r="C299" s="175" t="s">
        <v>90</v>
      </c>
      <c r="D299" s="140" t="s">
        <v>77</v>
      </c>
      <c r="E299" s="127" t="s">
        <v>278</v>
      </c>
      <c r="F299" s="116">
        <v>100</v>
      </c>
      <c r="G299" s="157"/>
      <c r="H299" s="164">
        <f>H300</f>
        <v>1821348</v>
      </c>
      <c r="I299" s="164">
        <f>I300</f>
        <v>669502.07</v>
      </c>
    </row>
    <row r="300" spans="1:9" ht="12.75">
      <c r="A300" s="93" t="s">
        <v>132</v>
      </c>
      <c r="B300" s="25">
        <v>610</v>
      </c>
      <c r="C300" s="175" t="s">
        <v>90</v>
      </c>
      <c r="D300" s="140" t="s">
        <v>77</v>
      </c>
      <c r="E300" s="127" t="s">
        <v>278</v>
      </c>
      <c r="F300" s="116">
        <v>110</v>
      </c>
      <c r="G300" s="157"/>
      <c r="H300" s="164">
        <f>H301+H302</f>
        <v>1821348</v>
      </c>
      <c r="I300" s="164">
        <f>I301+I302</f>
        <v>669502.07</v>
      </c>
    </row>
    <row r="301" spans="1:9" ht="12.75">
      <c r="A301" s="93" t="s">
        <v>279</v>
      </c>
      <c r="B301" s="25">
        <v>610</v>
      </c>
      <c r="C301" s="175" t="s">
        <v>90</v>
      </c>
      <c r="D301" s="140" t="s">
        <v>77</v>
      </c>
      <c r="E301" s="127" t="s">
        <v>278</v>
      </c>
      <c r="F301" s="116">
        <v>111</v>
      </c>
      <c r="G301" s="157">
        <v>211</v>
      </c>
      <c r="H301" s="164">
        <v>1398884</v>
      </c>
      <c r="I301" s="164">
        <v>447495.41</v>
      </c>
    </row>
    <row r="302" spans="1:9" ht="25.5">
      <c r="A302" s="93" t="s">
        <v>133</v>
      </c>
      <c r="B302" s="25">
        <v>610</v>
      </c>
      <c r="C302" s="175" t="s">
        <v>90</v>
      </c>
      <c r="D302" s="140" t="s">
        <v>77</v>
      </c>
      <c r="E302" s="127" t="s">
        <v>278</v>
      </c>
      <c r="F302" s="116">
        <v>119</v>
      </c>
      <c r="G302" s="157">
        <v>213</v>
      </c>
      <c r="H302" s="164">
        <v>422464</v>
      </c>
      <c r="I302" s="161">
        <v>222006.66</v>
      </c>
    </row>
    <row r="303" spans="1:9" ht="12.75">
      <c r="A303" s="93" t="s">
        <v>230</v>
      </c>
      <c r="B303" s="25">
        <v>610</v>
      </c>
      <c r="C303" s="175" t="s">
        <v>90</v>
      </c>
      <c r="D303" s="140" t="s">
        <v>77</v>
      </c>
      <c r="E303" s="127" t="s">
        <v>278</v>
      </c>
      <c r="F303" s="116">
        <v>200</v>
      </c>
      <c r="G303" s="157"/>
      <c r="H303" s="164">
        <f>H304</f>
        <v>434095</v>
      </c>
      <c r="I303" s="164">
        <f>I304</f>
        <v>298390.9</v>
      </c>
    </row>
    <row r="304" spans="1:9" ht="12.75">
      <c r="A304" s="93" t="s">
        <v>231</v>
      </c>
      <c r="B304" s="25">
        <v>610</v>
      </c>
      <c r="C304" s="175" t="s">
        <v>90</v>
      </c>
      <c r="D304" s="140" t="s">
        <v>77</v>
      </c>
      <c r="E304" s="127" t="s">
        <v>278</v>
      </c>
      <c r="F304" s="116">
        <v>240</v>
      </c>
      <c r="G304" s="157"/>
      <c r="H304" s="164">
        <f>H305</f>
        <v>434095</v>
      </c>
      <c r="I304" s="164">
        <f>I305</f>
        <v>298390.9</v>
      </c>
    </row>
    <row r="305" spans="1:9" ht="12.75">
      <c r="A305" s="93" t="s">
        <v>235</v>
      </c>
      <c r="B305" s="25">
        <v>610</v>
      </c>
      <c r="C305" s="175" t="s">
        <v>90</v>
      </c>
      <c r="D305" s="140" t="s">
        <v>77</v>
      </c>
      <c r="E305" s="127" t="s">
        <v>278</v>
      </c>
      <c r="F305" s="116">
        <v>244</v>
      </c>
      <c r="G305" s="157"/>
      <c r="H305" s="164">
        <f>SUM(H306:H314)</f>
        <v>434095</v>
      </c>
      <c r="I305" s="164">
        <f>SUM(I306:I314)</f>
        <v>298390.9</v>
      </c>
    </row>
    <row r="306" spans="1:9" ht="12.75" hidden="1">
      <c r="A306" s="96" t="s">
        <v>232</v>
      </c>
      <c r="B306" s="25">
        <v>610</v>
      </c>
      <c r="C306" s="175"/>
      <c r="D306" s="140"/>
      <c r="E306" s="127"/>
      <c r="F306" s="144"/>
      <c r="G306" s="150">
        <v>221</v>
      </c>
      <c r="H306" s="164">
        <v>0</v>
      </c>
      <c r="I306" s="164">
        <v>0</v>
      </c>
    </row>
    <row r="307" spans="1:9" ht="12.75" hidden="1">
      <c r="A307" s="93"/>
      <c r="B307" s="25">
        <v>610</v>
      </c>
      <c r="C307" s="175"/>
      <c r="D307" s="140"/>
      <c r="E307" s="127"/>
      <c r="F307" s="144"/>
      <c r="G307" s="150">
        <v>222</v>
      </c>
      <c r="H307" s="164">
        <v>0</v>
      </c>
      <c r="I307" s="164">
        <v>0</v>
      </c>
    </row>
    <row r="308" spans="1:9" ht="12.75" hidden="1">
      <c r="A308" s="93"/>
      <c r="B308" s="25">
        <v>610</v>
      </c>
      <c r="C308" s="175"/>
      <c r="D308" s="140"/>
      <c r="E308" s="127"/>
      <c r="F308" s="144"/>
      <c r="G308" s="150" t="s">
        <v>236</v>
      </c>
      <c r="H308" s="164">
        <v>150000</v>
      </c>
      <c r="I308" s="164">
        <v>122133.5</v>
      </c>
    </row>
    <row r="309" spans="1:9" ht="12.75" hidden="1">
      <c r="A309" s="93"/>
      <c r="B309" s="25">
        <v>610</v>
      </c>
      <c r="C309" s="175"/>
      <c r="D309" s="140"/>
      <c r="E309" s="127"/>
      <c r="F309" s="144"/>
      <c r="G309" s="150">
        <v>224</v>
      </c>
      <c r="H309" s="164">
        <v>0</v>
      </c>
      <c r="I309" s="164">
        <v>0</v>
      </c>
    </row>
    <row r="310" spans="1:9" ht="12.75" hidden="1">
      <c r="A310" s="93"/>
      <c r="B310" s="25">
        <v>610</v>
      </c>
      <c r="C310" s="175"/>
      <c r="D310" s="140"/>
      <c r="E310" s="127"/>
      <c r="F310" s="144"/>
      <c r="G310" s="150" t="s">
        <v>233</v>
      </c>
      <c r="H310" s="161">
        <v>0</v>
      </c>
      <c r="I310" s="164">
        <v>0</v>
      </c>
    </row>
    <row r="311" spans="1:9" ht="12.75" hidden="1">
      <c r="A311" s="93"/>
      <c r="B311" s="25">
        <v>610</v>
      </c>
      <c r="C311" s="175"/>
      <c r="D311" s="140"/>
      <c r="E311" s="127"/>
      <c r="F311" s="144"/>
      <c r="G311" s="150" t="s">
        <v>238</v>
      </c>
      <c r="H311" s="161">
        <v>284095</v>
      </c>
      <c r="I311" s="164">
        <v>176257.4</v>
      </c>
    </row>
    <row r="312" spans="1:9" ht="12.75" hidden="1">
      <c r="A312" s="93"/>
      <c r="B312" s="25">
        <v>610</v>
      </c>
      <c r="C312" s="175"/>
      <c r="D312" s="140"/>
      <c r="E312" s="127"/>
      <c r="F312" s="144"/>
      <c r="G312" s="150">
        <v>290</v>
      </c>
      <c r="H312" s="164">
        <v>0</v>
      </c>
      <c r="I312" s="164">
        <v>0</v>
      </c>
    </row>
    <row r="313" spans="1:9" ht="12.75" hidden="1">
      <c r="A313" s="93"/>
      <c r="B313" s="25">
        <v>610</v>
      </c>
      <c r="C313" s="175"/>
      <c r="D313" s="140"/>
      <c r="E313" s="127"/>
      <c r="F313" s="144"/>
      <c r="G313" s="150">
        <v>310</v>
      </c>
      <c r="H313" s="164">
        <v>0</v>
      </c>
      <c r="I313" s="164">
        <v>0</v>
      </c>
    </row>
    <row r="314" spans="1:9" ht="12.75" hidden="1">
      <c r="A314" s="93"/>
      <c r="B314" s="25">
        <v>610</v>
      </c>
      <c r="C314" s="175"/>
      <c r="D314" s="140"/>
      <c r="E314" s="127"/>
      <c r="F314" s="144"/>
      <c r="G314" s="150">
        <v>340</v>
      </c>
      <c r="H314" s="164">
        <v>0</v>
      </c>
      <c r="I314" s="164">
        <v>0</v>
      </c>
    </row>
    <row r="315" spans="1:9" ht="12.75">
      <c r="A315" s="93" t="s">
        <v>101</v>
      </c>
      <c r="B315" s="25">
        <v>610</v>
      </c>
      <c r="C315" s="175" t="s">
        <v>90</v>
      </c>
      <c r="D315" s="140" t="s">
        <v>77</v>
      </c>
      <c r="E315" s="127" t="s">
        <v>278</v>
      </c>
      <c r="F315" s="116">
        <v>800</v>
      </c>
      <c r="G315" s="157">
        <v>800</v>
      </c>
      <c r="H315" s="164">
        <f>H316+H328</f>
        <v>13000</v>
      </c>
      <c r="I315" s="164">
        <f>I316+I328</f>
        <v>12193.49</v>
      </c>
    </row>
    <row r="316" spans="1:9" ht="13.5">
      <c r="A316" s="95" t="s">
        <v>285</v>
      </c>
      <c r="B316" s="25">
        <v>610</v>
      </c>
      <c r="C316" s="175" t="s">
        <v>90</v>
      </c>
      <c r="D316" s="140" t="s">
        <v>77</v>
      </c>
      <c r="E316" s="127" t="s">
        <v>278</v>
      </c>
      <c r="F316" s="146">
        <v>830</v>
      </c>
      <c r="G316" s="159">
        <v>831</v>
      </c>
      <c r="H316" s="164">
        <f>H317</f>
        <v>6000</v>
      </c>
      <c r="I316" s="164">
        <f>I317</f>
        <v>5946.67</v>
      </c>
    </row>
    <row r="317" spans="1:9" ht="26.25" thickBot="1">
      <c r="A317" s="93" t="s">
        <v>280</v>
      </c>
      <c r="B317" s="25">
        <v>610</v>
      </c>
      <c r="C317" s="175" t="s">
        <v>90</v>
      </c>
      <c r="D317" s="140" t="s">
        <v>77</v>
      </c>
      <c r="E317" s="127" t="s">
        <v>278</v>
      </c>
      <c r="F317" s="116">
        <v>831</v>
      </c>
      <c r="G317" s="157">
        <v>831</v>
      </c>
      <c r="H317" s="164">
        <v>6000</v>
      </c>
      <c r="I317" s="164">
        <v>5946.67</v>
      </c>
    </row>
    <row r="318" spans="1:9" ht="12.75" hidden="1">
      <c r="A318" s="93"/>
      <c r="B318" s="25">
        <v>610</v>
      </c>
      <c r="C318" s="175"/>
      <c r="D318" s="140"/>
      <c r="E318" s="127"/>
      <c r="F318" s="116"/>
      <c r="G318" s="157"/>
      <c r="H318" s="164"/>
      <c r="I318" s="164"/>
    </row>
    <row r="319" spans="1:9" ht="12.75" hidden="1">
      <c r="A319" s="93"/>
      <c r="B319" s="25">
        <v>610</v>
      </c>
      <c r="C319" s="175"/>
      <c r="D319" s="140"/>
      <c r="E319" s="127"/>
      <c r="F319" s="116"/>
      <c r="G319" s="157"/>
      <c r="H319" s="164"/>
      <c r="I319" s="164"/>
    </row>
    <row r="320" spans="1:9" ht="12.75" hidden="1">
      <c r="A320" s="93"/>
      <c r="B320" s="25">
        <v>610</v>
      </c>
      <c r="C320" s="175"/>
      <c r="D320" s="140"/>
      <c r="E320" s="127"/>
      <c r="F320" s="116"/>
      <c r="G320" s="157"/>
      <c r="H320" s="164"/>
      <c r="I320" s="164"/>
    </row>
    <row r="321" spans="1:9" ht="12.75" hidden="1">
      <c r="A321" s="93"/>
      <c r="B321" s="25">
        <v>610</v>
      </c>
      <c r="C321" s="175"/>
      <c r="D321" s="140"/>
      <c r="E321" s="127"/>
      <c r="F321" s="116"/>
      <c r="G321" s="157"/>
      <c r="H321" s="164"/>
      <c r="I321" s="164"/>
    </row>
    <row r="322" spans="1:9" ht="12.75" hidden="1">
      <c r="A322" s="93"/>
      <c r="B322" s="25">
        <v>610</v>
      </c>
      <c r="C322" s="175"/>
      <c r="D322" s="140"/>
      <c r="E322" s="127"/>
      <c r="F322" s="116"/>
      <c r="G322" s="157"/>
      <c r="H322" s="164"/>
      <c r="I322" s="164"/>
    </row>
    <row r="323" spans="1:9" ht="12.75" hidden="1">
      <c r="A323" s="93"/>
      <c r="B323" s="25">
        <v>610</v>
      </c>
      <c r="C323" s="175"/>
      <c r="D323" s="140"/>
      <c r="E323" s="127"/>
      <c r="F323" s="116"/>
      <c r="G323" s="157"/>
      <c r="H323" s="164"/>
      <c r="I323" s="164"/>
    </row>
    <row r="324" spans="1:9" ht="12.75" hidden="1">
      <c r="A324" s="93"/>
      <c r="B324" s="25">
        <v>610</v>
      </c>
      <c r="C324" s="175"/>
      <c r="D324" s="140"/>
      <c r="E324" s="127"/>
      <c r="F324" s="116"/>
      <c r="G324" s="157"/>
      <c r="H324" s="164"/>
      <c r="I324" s="164"/>
    </row>
    <row r="325" spans="1:9" ht="12.75" hidden="1">
      <c r="A325" s="93"/>
      <c r="B325" s="25">
        <v>610</v>
      </c>
      <c r="C325" s="175"/>
      <c r="D325" s="140"/>
      <c r="E325" s="127"/>
      <c r="F325" s="116"/>
      <c r="G325" s="157"/>
      <c r="H325" s="164"/>
      <c r="I325" s="164"/>
    </row>
    <row r="326" spans="1:9" ht="12.75" hidden="1">
      <c r="A326" s="93"/>
      <c r="B326" s="25">
        <v>610</v>
      </c>
      <c r="C326" s="175"/>
      <c r="D326" s="140"/>
      <c r="E326" s="127"/>
      <c r="F326" s="116"/>
      <c r="G326" s="157"/>
      <c r="H326" s="164"/>
      <c r="I326" s="164"/>
    </row>
    <row r="327" spans="1:9" ht="13.5" hidden="1" thickBot="1">
      <c r="A327" s="98"/>
      <c r="B327" s="245">
        <v>610</v>
      </c>
      <c r="C327" s="246"/>
      <c r="D327" s="247"/>
      <c r="E327" s="248"/>
      <c r="F327" s="249"/>
      <c r="G327" s="250"/>
      <c r="H327" s="212"/>
      <c r="I327" s="212"/>
    </row>
    <row r="328" spans="1:9" ht="13.5" thickBot="1">
      <c r="A328" s="251" t="s">
        <v>287</v>
      </c>
      <c r="B328" s="252">
        <v>610</v>
      </c>
      <c r="C328" s="253" t="s">
        <v>90</v>
      </c>
      <c r="D328" s="254" t="s">
        <v>77</v>
      </c>
      <c r="E328" s="255" t="s">
        <v>278</v>
      </c>
      <c r="F328" s="256">
        <v>853</v>
      </c>
      <c r="G328" s="257">
        <v>853</v>
      </c>
      <c r="H328" s="258">
        <v>7000</v>
      </c>
      <c r="I328" s="258">
        <v>6246.82</v>
      </c>
    </row>
  </sheetData>
  <sheetProtection selectLockedCells="1" selectUnlockedCells="1"/>
  <mergeCells count="6">
    <mergeCell ref="I5:I6"/>
    <mergeCell ref="A5:A6"/>
    <mergeCell ref="B5:G5"/>
    <mergeCell ref="H5:H6"/>
    <mergeCell ref="E1:I1"/>
    <mergeCell ref="A2:I2"/>
  </mergeCells>
  <printOptions/>
  <pageMargins left="0.31496062992125984" right="0.2362204724409449" top="0.7480314960629921" bottom="0.7480314960629921" header="0.5118110236220472" footer="0.5118110236220472"/>
  <pageSetup horizontalDpi="300" verticalDpi="3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65">
      <selection activeCell="A1" sqref="A1:E81"/>
    </sheetView>
  </sheetViews>
  <sheetFormatPr defaultColWidth="9.00390625" defaultRowHeight="12.75"/>
  <cols>
    <col min="1" max="1" width="26.25390625" style="0" customWidth="1"/>
    <col min="2" max="2" width="48.375" style="0" customWidth="1"/>
    <col min="3" max="3" width="13.00390625" style="0" customWidth="1"/>
    <col min="4" max="4" width="13.25390625" style="0" customWidth="1"/>
    <col min="5" max="5" width="9.125" style="0" customWidth="1"/>
  </cols>
  <sheetData>
    <row r="1" spans="2:5" ht="52.5" customHeight="1">
      <c r="B1" s="296" t="s">
        <v>307</v>
      </c>
      <c r="C1" s="297"/>
      <c r="D1" s="297"/>
      <c r="E1" s="297"/>
    </row>
    <row r="2" spans="1:6" ht="33.75" customHeight="1">
      <c r="A2" s="300" t="s">
        <v>164</v>
      </c>
      <c r="B2" s="301"/>
      <c r="C2" s="301"/>
      <c r="D2" s="301"/>
      <c r="E2" s="301"/>
      <c r="F2" s="37"/>
    </row>
    <row r="3" spans="1:5" ht="15">
      <c r="A3" s="28"/>
      <c r="B3" s="28"/>
      <c r="C3" s="28"/>
      <c r="D3" s="28"/>
      <c r="E3" s="28" t="s">
        <v>0</v>
      </c>
    </row>
    <row r="4" spans="1:5" ht="15.75">
      <c r="A4" s="298" t="s">
        <v>1</v>
      </c>
      <c r="B4" s="298" t="s">
        <v>2</v>
      </c>
      <c r="C4" s="299" t="s">
        <v>165</v>
      </c>
      <c r="D4" s="299"/>
      <c r="E4" s="299"/>
    </row>
    <row r="5" spans="1:5" ht="15.75">
      <c r="A5" s="298"/>
      <c r="B5" s="298"/>
      <c r="C5" s="2" t="s">
        <v>3</v>
      </c>
      <c r="D5" s="2" t="s">
        <v>4</v>
      </c>
      <c r="E5" s="3" t="s">
        <v>5</v>
      </c>
    </row>
    <row r="6" spans="1:5" ht="12.75">
      <c r="A6" s="38" t="s">
        <v>6</v>
      </c>
      <c r="B6" s="39" t="s">
        <v>7</v>
      </c>
      <c r="C6" s="40">
        <f>C8</f>
        <v>2357600</v>
      </c>
      <c r="D6" s="40">
        <f>D8</f>
        <v>1020504.53</v>
      </c>
      <c r="E6" s="40">
        <f>E8</f>
        <v>43.28288301662708</v>
      </c>
    </row>
    <row r="7" spans="1:5" ht="12.75">
      <c r="A7" s="41" t="s">
        <v>166</v>
      </c>
      <c r="B7" s="41" t="s">
        <v>8</v>
      </c>
      <c r="C7" s="42"/>
      <c r="D7" s="42"/>
      <c r="E7" s="42"/>
    </row>
    <row r="8" spans="1:5" ht="12.75">
      <c r="A8" s="41" t="s">
        <v>167</v>
      </c>
      <c r="B8" s="43" t="s">
        <v>9</v>
      </c>
      <c r="C8" s="42">
        <f>C14+C20</f>
        <v>2357600</v>
      </c>
      <c r="D8" s="42">
        <f>D14+D20</f>
        <v>1020504.53</v>
      </c>
      <c r="E8" s="42">
        <f>E14</f>
        <v>43.28288301662708</v>
      </c>
    </row>
    <row r="9" spans="1:5" ht="66.75">
      <c r="A9" s="44" t="s">
        <v>10</v>
      </c>
      <c r="B9" s="45" t="s">
        <v>160</v>
      </c>
      <c r="C9" s="42">
        <f>C10+C11+C12+C13</f>
        <v>0</v>
      </c>
      <c r="D9" s="42">
        <f>D10+D11+D12+D13</f>
        <v>0</v>
      </c>
      <c r="E9" s="42">
        <f>E10+E11+E12+E13</f>
        <v>0</v>
      </c>
    </row>
    <row r="10" spans="1:5" ht="55.5" customHeight="1">
      <c r="A10" s="41" t="s">
        <v>11</v>
      </c>
      <c r="B10" s="76" t="s">
        <v>169</v>
      </c>
      <c r="C10" s="47"/>
      <c r="D10" s="47"/>
      <c r="E10" s="47"/>
    </row>
    <row r="11" spans="1:5" ht="51.75" customHeight="1">
      <c r="A11" s="44" t="s">
        <v>12</v>
      </c>
      <c r="B11" s="46" t="s">
        <v>169</v>
      </c>
      <c r="C11" s="47"/>
      <c r="D11" s="47"/>
      <c r="E11" s="47"/>
    </row>
    <row r="12" spans="1:5" ht="52.5" customHeight="1">
      <c r="A12" s="44" t="s">
        <v>13</v>
      </c>
      <c r="B12" s="46" t="s">
        <v>169</v>
      </c>
      <c r="C12" s="47"/>
      <c r="D12" s="47"/>
      <c r="E12" s="47"/>
    </row>
    <row r="13" spans="1:5" ht="53.25" customHeight="1">
      <c r="A13" s="48" t="s">
        <v>14</v>
      </c>
      <c r="B13" s="46" t="s">
        <v>169</v>
      </c>
      <c r="C13" s="47"/>
      <c r="D13" s="47"/>
      <c r="E13" s="47"/>
    </row>
    <row r="14" spans="1:5" ht="102">
      <c r="A14" s="44" t="s">
        <v>15</v>
      </c>
      <c r="B14" s="13" t="s">
        <v>16</v>
      </c>
      <c r="C14" s="42">
        <f>C15+C17+C18+C19</f>
        <v>2357600</v>
      </c>
      <c r="D14" s="42">
        <f>D15+D17+D18+D19+D16</f>
        <v>1020469.53</v>
      </c>
      <c r="E14" s="42">
        <f>E15+E17+E18+E19</f>
        <v>43.28288301662708</v>
      </c>
    </row>
    <row r="15" spans="1:5" ht="63.75">
      <c r="A15" s="41" t="s">
        <v>168</v>
      </c>
      <c r="B15" s="49" t="s">
        <v>169</v>
      </c>
      <c r="C15" s="47">
        <v>2357600</v>
      </c>
      <c r="D15" s="47">
        <v>1020437.25</v>
      </c>
      <c r="E15" s="47">
        <f>D15*100/C15</f>
        <v>43.28288301662708</v>
      </c>
    </row>
    <row r="16" spans="1:5" ht="63.75">
      <c r="A16" s="41" t="s">
        <v>170</v>
      </c>
      <c r="B16" s="49" t="s">
        <v>169</v>
      </c>
      <c r="C16" s="47">
        <v>0</v>
      </c>
      <c r="D16" s="47">
        <v>0</v>
      </c>
      <c r="E16" s="47">
        <v>0</v>
      </c>
    </row>
    <row r="17" spans="1:5" ht="63.75">
      <c r="A17" s="41" t="s">
        <v>171</v>
      </c>
      <c r="B17" s="49" t="s">
        <v>172</v>
      </c>
      <c r="C17" s="47">
        <v>0</v>
      </c>
      <c r="D17" s="47">
        <v>6.38</v>
      </c>
      <c r="E17" s="47">
        <v>0</v>
      </c>
    </row>
    <row r="18" spans="1:5" ht="63.75">
      <c r="A18" s="41" t="s">
        <v>173</v>
      </c>
      <c r="B18" s="49" t="s">
        <v>172</v>
      </c>
      <c r="C18" s="47">
        <v>0</v>
      </c>
      <c r="D18" s="47">
        <v>25.9</v>
      </c>
      <c r="E18" s="47">
        <v>0</v>
      </c>
    </row>
    <row r="19" spans="1:5" ht="63.75">
      <c r="A19" s="41" t="s">
        <v>174</v>
      </c>
      <c r="B19" s="49" t="s">
        <v>169</v>
      </c>
      <c r="C19" s="47">
        <v>0</v>
      </c>
      <c r="D19" s="47">
        <v>0</v>
      </c>
      <c r="E19" s="47">
        <v>0</v>
      </c>
    </row>
    <row r="20" spans="1:5" ht="38.25">
      <c r="A20" s="41" t="s">
        <v>17</v>
      </c>
      <c r="B20" s="45" t="s">
        <v>18</v>
      </c>
      <c r="C20" s="42">
        <f>C21+C22+C23</f>
        <v>0</v>
      </c>
      <c r="D20" s="42">
        <f>D21+D22+D23+D24</f>
        <v>35</v>
      </c>
      <c r="E20" s="47">
        <v>0</v>
      </c>
    </row>
    <row r="21" spans="1:5" ht="25.5">
      <c r="A21" s="41" t="s">
        <v>19</v>
      </c>
      <c r="B21" s="45" t="s">
        <v>175</v>
      </c>
      <c r="C21" s="47"/>
      <c r="D21" s="47"/>
      <c r="E21" s="47">
        <v>0</v>
      </c>
    </row>
    <row r="22" spans="1:5" ht="25.5">
      <c r="A22" s="41" t="s">
        <v>176</v>
      </c>
      <c r="B22" s="45" t="s">
        <v>175</v>
      </c>
      <c r="C22" s="47"/>
      <c r="D22" s="47"/>
      <c r="E22" s="47">
        <v>0</v>
      </c>
    </row>
    <row r="23" spans="1:5" ht="25.5">
      <c r="A23" s="41" t="s">
        <v>20</v>
      </c>
      <c r="B23" s="45" t="s">
        <v>175</v>
      </c>
      <c r="C23" s="47"/>
      <c r="D23" s="47">
        <v>35</v>
      </c>
      <c r="E23" s="47">
        <v>0</v>
      </c>
    </row>
    <row r="24" spans="1:5" ht="25.5">
      <c r="A24" s="41" t="s">
        <v>21</v>
      </c>
      <c r="B24" s="45" t="s">
        <v>175</v>
      </c>
      <c r="C24" s="47"/>
      <c r="D24" s="47"/>
      <c r="E24" s="47">
        <v>0</v>
      </c>
    </row>
    <row r="25" spans="1:5" ht="13.5">
      <c r="A25" s="50" t="s">
        <v>153</v>
      </c>
      <c r="B25" s="78" t="s">
        <v>177</v>
      </c>
      <c r="C25" s="51">
        <f>C29+C28+C27+C26</f>
        <v>1137000</v>
      </c>
      <c r="D25" s="51">
        <f>D29+D28+D27+D26</f>
        <v>573251.76</v>
      </c>
      <c r="E25" s="47">
        <f aca="true" t="shared" si="0" ref="E25:E64">D25*100/C25</f>
        <v>50.41792084432718</v>
      </c>
    </row>
    <row r="26" spans="1:5" ht="12.75">
      <c r="A26" s="41" t="s">
        <v>154</v>
      </c>
      <c r="B26" s="52" t="s">
        <v>178</v>
      </c>
      <c r="C26" s="47">
        <v>389200</v>
      </c>
      <c r="D26" s="47">
        <v>226385.79</v>
      </c>
      <c r="E26" s="47">
        <f t="shared" si="0"/>
        <v>58.16695529290853</v>
      </c>
    </row>
    <row r="27" spans="1:5" ht="12.75">
      <c r="A27" s="41" t="s">
        <v>155</v>
      </c>
      <c r="B27" s="52" t="s">
        <v>179</v>
      </c>
      <c r="C27" s="47">
        <v>7200</v>
      </c>
      <c r="D27" s="47">
        <v>2460.51</v>
      </c>
      <c r="E27" s="47">
        <f t="shared" si="0"/>
        <v>34.173750000000005</v>
      </c>
    </row>
    <row r="28" spans="1:5" ht="12.75">
      <c r="A28" s="41" t="s">
        <v>156</v>
      </c>
      <c r="B28" s="52" t="s">
        <v>180</v>
      </c>
      <c r="C28" s="47">
        <v>740600</v>
      </c>
      <c r="D28" s="47">
        <v>390324.19</v>
      </c>
      <c r="E28" s="47">
        <f t="shared" si="0"/>
        <v>52.703779368079935</v>
      </c>
    </row>
    <row r="29" spans="1:5" ht="12.75">
      <c r="A29" s="41" t="s">
        <v>157</v>
      </c>
      <c r="B29" s="52" t="s">
        <v>181</v>
      </c>
      <c r="C29" s="47"/>
      <c r="D29" s="47">
        <v>-45918.73</v>
      </c>
      <c r="E29" s="47">
        <v>0</v>
      </c>
    </row>
    <row r="30" spans="1:5" ht="12.75" customHeight="1">
      <c r="A30" s="50" t="s">
        <v>182</v>
      </c>
      <c r="B30" s="77" t="s">
        <v>183</v>
      </c>
      <c r="C30" s="40">
        <v>10000</v>
      </c>
      <c r="D30" s="40">
        <f>D32+D33+D35+D36+D34+D31</f>
        <v>11692.1</v>
      </c>
      <c r="E30" s="47">
        <f t="shared" si="0"/>
        <v>116.921</v>
      </c>
    </row>
    <row r="31" spans="1:5" ht="12" customHeight="1">
      <c r="A31" s="48" t="s">
        <v>184</v>
      </c>
      <c r="B31" s="53" t="s">
        <v>183</v>
      </c>
      <c r="C31" s="47">
        <v>10000</v>
      </c>
      <c r="D31" s="47">
        <v>11463.5</v>
      </c>
      <c r="E31" s="47"/>
    </row>
    <row r="32" spans="1:5" ht="11.25" customHeight="1">
      <c r="A32" s="48" t="s">
        <v>185</v>
      </c>
      <c r="B32" s="54" t="s">
        <v>183</v>
      </c>
      <c r="C32" s="47"/>
      <c r="D32" s="47">
        <v>170.4</v>
      </c>
      <c r="E32" s="47" t="e">
        <f t="shared" si="0"/>
        <v>#DIV/0!</v>
      </c>
    </row>
    <row r="33" spans="1:5" ht="18" customHeight="1">
      <c r="A33" s="48" t="s">
        <v>186</v>
      </c>
      <c r="B33" s="54" t="s">
        <v>183</v>
      </c>
      <c r="C33" s="47"/>
      <c r="D33" s="47">
        <v>58.2</v>
      </c>
      <c r="E33" s="47">
        <v>0</v>
      </c>
    </row>
    <row r="34" spans="1:5" ht="18.75" customHeight="1">
      <c r="A34" s="48" t="s">
        <v>187</v>
      </c>
      <c r="B34" s="54" t="s">
        <v>216</v>
      </c>
      <c r="C34" s="47"/>
      <c r="D34" s="47">
        <f>2580-2580</f>
        <v>0</v>
      </c>
      <c r="E34" s="47">
        <v>0</v>
      </c>
    </row>
    <row r="35" spans="1:5" ht="25.5" hidden="1">
      <c r="A35" s="48" t="s">
        <v>188</v>
      </c>
      <c r="B35" s="54" t="s">
        <v>216</v>
      </c>
      <c r="C35" s="47"/>
      <c r="D35" s="47"/>
      <c r="E35" s="47">
        <v>0</v>
      </c>
    </row>
    <row r="36" spans="1:5" ht="25.5" hidden="1">
      <c r="A36" s="48" t="s">
        <v>189</v>
      </c>
      <c r="B36" s="54" t="s">
        <v>216</v>
      </c>
      <c r="C36" s="47"/>
      <c r="D36" s="47"/>
      <c r="E36" s="47">
        <v>0</v>
      </c>
    </row>
    <row r="37" spans="1:5" ht="12.75" hidden="1">
      <c r="A37" s="48" t="s">
        <v>190</v>
      </c>
      <c r="B37" s="54"/>
      <c r="C37" s="47"/>
      <c r="D37" s="47"/>
      <c r="E37" s="47">
        <v>0</v>
      </c>
    </row>
    <row r="38" spans="1:5" ht="13.5">
      <c r="A38" s="55" t="s">
        <v>191</v>
      </c>
      <c r="B38" s="56" t="s">
        <v>22</v>
      </c>
      <c r="C38" s="40">
        <f>C39+C44</f>
        <v>270000</v>
      </c>
      <c r="D38" s="40">
        <f>D39+D44</f>
        <v>-19100.310000000005</v>
      </c>
      <c r="E38" s="47">
        <f t="shared" si="0"/>
        <v>-7.074188888888891</v>
      </c>
    </row>
    <row r="39" spans="1:5" ht="12.75">
      <c r="A39" s="57" t="s">
        <v>192</v>
      </c>
      <c r="B39" s="58" t="s">
        <v>23</v>
      </c>
      <c r="C39" s="42">
        <f>C40</f>
        <v>60000</v>
      </c>
      <c r="D39" s="42">
        <f>D40</f>
        <v>7575.110000000001</v>
      </c>
      <c r="E39" s="47">
        <f t="shared" si="0"/>
        <v>12.625183333333334</v>
      </c>
    </row>
    <row r="40" spans="1:5" ht="38.25">
      <c r="A40" s="59" t="s">
        <v>193</v>
      </c>
      <c r="B40" s="60" t="s">
        <v>24</v>
      </c>
      <c r="C40" s="42">
        <f>SUM(C41:C43)</f>
        <v>60000</v>
      </c>
      <c r="D40" s="42">
        <f>SUM(D41:D43)</f>
        <v>7575.110000000001</v>
      </c>
      <c r="E40" s="47">
        <f t="shared" si="0"/>
        <v>12.625183333333334</v>
      </c>
    </row>
    <row r="41" spans="1:5" ht="12.75">
      <c r="A41" s="41" t="s">
        <v>194</v>
      </c>
      <c r="B41" s="61" t="s">
        <v>24</v>
      </c>
      <c r="C41" s="47">
        <v>60000</v>
      </c>
      <c r="D41" s="47">
        <v>6837.13</v>
      </c>
      <c r="E41" s="47">
        <f t="shared" si="0"/>
        <v>11.395216666666666</v>
      </c>
    </row>
    <row r="42" spans="1:5" ht="38.25">
      <c r="A42" s="41" t="s">
        <v>195</v>
      </c>
      <c r="B42" s="49" t="s">
        <v>24</v>
      </c>
      <c r="C42" s="47"/>
      <c r="D42" s="47">
        <v>737.98</v>
      </c>
      <c r="E42" s="47">
        <v>0</v>
      </c>
    </row>
    <row r="43" spans="1:5" ht="12.75">
      <c r="A43" s="41" t="s">
        <v>196</v>
      </c>
      <c r="B43" s="61" t="s">
        <v>24</v>
      </c>
      <c r="C43" s="47">
        <v>0</v>
      </c>
      <c r="D43" s="47">
        <v>0</v>
      </c>
      <c r="E43" s="47">
        <v>0</v>
      </c>
    </row>
    <row r="44" spans="1:5" ht="12.75">
      <c r="A44" s="62" t="s">
        <v>197</v>
      </c>
      <c r="B44" s="63" t="s">
        <v>25</v>
      </c>
      <c r="C44" s="64">
        <f>C45+C50</f>
        <v>210000</v>
      </c>
      <c r="D44" s="64">
        <f>D45+D50</f>
        <v>-26675.420000000006</v>
      </c>
      <c r="E44" s="47">
        <f t="shared" si="0"/>
        <v>-12.702580952380954</v>
      </c>
    </row>
    <row r="45" spans="1:5" ht="54.75" customHeight="1">
      <c r="A45" s="57" t="s">
        <v>198</v>
      </c>
      <c r="B45" s="25" t="s">
        <v>199</v>
      </c>
      <c r="C45" s="42">
        <f>C46+C47+C48</f>
        <v>60000</v>
      </c>
      <c r="D45" s="42">
        <f>D46+D47+D48</f>
        <v>-36559.380000000005</v>
      </c>
      <c r="E45" s="47">
        <f t="shared" si="0"/>
        <v>-60.932300000000005</v>
      </c>
    </row>
    <row r="46" spans="1:5" ht="44.25" customHeight="1">
      <c r="A46" s="41" t="s">
        <v>200</v>
      </c>
      <c r="B46" s="76" t="s">
        <v>201</v>
      </c>
      <c r="C46" s="47">
        <v>60000</v>
      </c>
      <c r="D46" s="47">
        <v>-39715.97</v>
      </c>
      <c r="E46" s="47">
        <f t="shared" si="0"/>
        <v>-66.19328333333333</v>
      </c>
    </row>
    <row r="47" spans="1:5" ht="38.25">
      <c r="A47" s="41" t="s">
        <v>94</v>
      </c>
      <c r="B47" s="49" t="s">
        <v>202</v>
      </c>
      <c r="C47" s="47"/>
      <c r="D47" s="47">
        <v>1666.59</v>
      </c>
      <c r="E47" s="47">
        <v>0</v>
      </c>
    </row>
    <row r="48" spans="1:5" ht="38.25" customHeight="1">
      <c r="A48" s="41" t="s">
        <v>158</v>
      </c>
      <c r="B48" s="76" t="s">
        <v>201</v>
      </c>
      <c r="C48" s="42"/>
      <c r="D48" s="42">
        <v>1490</v>
      </c>
      <c r="E48" s="47">
        <v>0</v>
      </c>
    </row>
    <row r="49" spans="1:5" ht="36.75" customHeight="1">
      <c r="A49" s="41" t="s">
        <v>159</v>
      </c>
      <c r="B49" s="76" t="s">
        <v>201</v>
      </c>
      <c r="C49" s="42"/>
      <c r="D49" s="42"/>
      <c r="E49" s="47">
        <v>0</v>
      </c>
    </row>
    <row r="50" spans="1:5" ht="38.25">
      <c r="A50" s="57" t="s">
        <v>203</v>
      </c>
      <c r="B50" s="25" t="s">
        <v>204</v>
      </c>
      <c r="C50" s="42">
        <f>C51+C52+C53</f>
        <v>150000</v>
      </c>
      <c r="D50" s="42">
        <f>D51+D52+D53</f>
        <v>9883.96</v>
      </c>
      <c r="E50" s="47">
        <f t="shared" si="0"/>
        <v>6.5893066666666655</v>
      </c>
    </row>
    <row r="51" spans="1:5" ht="38.25">
      <c r="A51" s="41" t="s">
        <v>205</v>
      </c>
      <c r="B51" s="49" t="s">
        <v>204</v>
      </c>
      <c r="C51" s="47">
        <v>150000</v>
      </c>
      <c r="D51" s="47">
        <v>9437.49</v>
      </c>
      <c r="E51" s="47">
        <f t="shared" si="0"/>
        <v>6.29166</v>
      </c>
    </row>
    <row r="52" spans="1:5" ht="38.25">
      <c r="A52" s="41" t="s">
        <v>95</v>
      </c>
      <c r="B52" s="49" t="s">
        <v>204</v>
      </c>
      <c r="C52" s="47"/>
      <c r="D52" s="47">
        <v>446.47</v>
      </c>
      <c r="E52" s="47">
        <v>0</v>
      </c>
    </row>
    <row r="53" spans="1:5" ht="38.25">
      <c r="A53" s="41" t="s">
        <v>96</v>
      </c>
      <c r="B53" s="49" t="s">
        <v>204</v>
      </c>
      <c r="C53" s="47"/>
      <c r="D53" s="47"/>
      <c r="E53" s="47">
        <v>0</v>
      </c>
    </row>
    <row r="54" spans="1:5" ht="59.25" customHeight="1">
      <c r="A54" s="55" t="s">
        <v>26</v>
      </c>
      <c r="B54" s="23" t="s">
        <v>27</v>
      </c>
      <c r="C54" s="40">
        <f>C55</f>
        <v>0</v>
      </c>
      <c r="D54" s="40">
        <f>D55</f>
        <v>0</v>
      </c>
      <c r="E54" s="51" t="e">
        <f t="shared" si="0"/>
        <v>#DIV/0!</v>
      </c>
    </row>
    <row r="55" spans="1:5" ht="51">
      <c r="A55" s="41" t="s">
        <v>28</v>
      </c>
      <c r="B55" s="49" t="s">
        <v>29</v>
      </c>
      <c r="C55" s="42"/>
      <c r="D55" s="42"/>
      <c r="E55" s="47" t="e">
        <f t="shared" si="0"/>
        <v>#DIV/0!</v>
      </c>
    </row>
    <row r="56" spans="1:5" ht="63.75">
      <c r="A56" s="57" t="s">
        <v>30</v>
      </c>
      <c r="B56" s="25" t="s">
        <v>31</v>
      </c>
      <c r="C56" s="42">
        <f>C57</f>
        <v>8000</v>
      </c>
      <c r="D56" s="42">
        <f>D57</f>
        <v>0</v>
      </c>
      <c r="E56" s="47">
        <f t="shared" si="0"/>
        <v>0</v>
      </c>
    </row>
    <row r="57" spans="1:5" ht="63.75">
      <c r="A57" s="41" t="s">
        <v>32</v>
      </c>
      <c r="B57" s="49" t="s">
        <v>33</v>
      </c>
      <c r="C57" s="42">
        <v>8000</v>
      </c>
      <c r="D57" s="42">
        <v>0</v>
      </c>
      <c r="E57" s="47">
        <f t="shared" si="0"/>
        <v>0</v>
      </c>
    </row>
    <row r="58" spans="1:5" ht="12.75">
      <c r="A58" s="79"/>
      <c r="B58" s="80" t="s">
        <v>34</v>
      </c>
      <c r="C58" s="81">
        <f>C8+C25+C38+C30+C57</f>
        <v>3782600</v>
      </c>
      <c r="D58" s="81">
        <f>D8+D25+D38+D30+D56</f>
        <v>1586348.08</v>
      </c>
      <c r="E58" s="82">
        <f t="shared" si="0"/>
        <v>41.93803415640036</v>
      </c>
    </row>
    <row r="59" spans="1:5" ht="12.75">
      <c r="A59" s="83" t="s">
        <v>35</v>
      </c>
      <c r="B59" s="80" t="s">
        <v>206</v>
      </c>
      <c r="C59" s="81">
        <f>C61</f>
        <v>2300500</v>
      </c>
      <c r="D59" s="81">
        <f>D61</f>
        <v>561095</v>
      </c>
      <c r="E59" s="82">
        <f t="shared" si="0"/>
        <v>24.390132579873942</v>
      </c>
    </row>
    <row r="60" spans="1:5" ht="12.75">
      <c r="A60" s="68" t="s">
        <v>207</v>
      </c>
      <c r="B60" s="60" t="s">
        <v>208</v>
      </c>
      <c r="C60" s="42"/>
      <c r="D60" s="42"/>
      <c r="E60" s="47" t="e">
        <f t="shared" si="0"/>
        <v>#DIV/0!</v>
      </c>
    </row>
    <row r="61" spans="1:5" ht="25.5">
      <c r="A61" s="48" t="s">
        <v>36</v>
      </c>
      <c r="B61" s="27" t="s">
        <v>37</v>
      </c>
      <c r="C61" s="42">
        <f>C62+C68+C72+C77</f>
        <v>2300500</v>
      </c>
      <c r="D61" s="42">
        <f>D62+D68+D72+D77</f>
        <v>561095</v>
      </c>
      <c r="E61" s="47">
        <f t="shared" si="0"/>
        <v>24.390132579873942</v>
      </c>
    </row>
    <row r="62" spans="1:5" ht="12.75">
      <c r="A62" s="44" t="s">
        <v>38</v>
      </c>
      <c r="B62" s="27" t="s">
        <v>39</v>
      </c>
      <c r="C62" s="42">
        <f>C63+C64+C66</f>
        <v>575900</v>
      </c>
      <c r="D62" s="42">
        <f>D63+D64+D66</f>
        <v>266815</v>
      </c>
      <c r="E62" s="47">
        <f t="shared" si="0"/>
        <v>46.33009202986629</v>
      </c>
    </row>
    <row r="63" spans="1:5" ht="25.5">
      <c r="A63" s="48" t="s">
        <v>209</v>
      </c>
      <c r="B63" s="27" t="s">
        <v>40</v>
      </c>
      <c r="C63" s="42">
        <v>575900</v>
      </c>
      <c r="D63" s="42">
        <f>215452+51363</f>
        <v>266815</v>
      </c>
      <c r="E63" s="47">
        <f t="shared" si="0"/>
        <v>46.33009202986629</v>
      </c>
    </row>
    <row r="64" spans="1:5" ht="25.5">
      <c r="A64" s="48" t="s">
        <v>41</v>
      </c>
      <c r="B64" s="27" t="s">
        <v>210</v>
      </c>
      <c r="C64" s="42"/>
      <c r="D64" s="42"/>
      <c r="E64" s="47" t="e">
        <f t="shared" si="0"/>
        <v>#DIV/0!</v>
      </c>
    </row>
    <row r="65" spans="1:5" ht="25.5">
      <c r="A65" s="48"/>
      <c r="B65" s="27" t="s">
        <v>42</v>
      </c>
      <c r="C65" s="42">
        <v>575900</v>
      </c>
      <c r="D65" s="42">
        <f>215452+51363</f>
        <v>266815</v>
      </c>
      <c r="E65" s="47">
        <f aca="true" t="shared" si="1" ref="E65:E79">D65*100/C65</f>
        <v>46.33009202986629</v>
      </c>
    </row>
    <row r="66" spans="1:5" ht="25.5">
      <c r="A66" s="44" t="s">
        <v>43</v>
      </c>
      <c r="B66" s="27" t="s">
        <v>44</v>
      </c>
      <c r="C66" s="40">
        <f>C67</f>
        <v>0</v>
      </c>
      <c r="D66" s="40">
        <f>D67</f>
        <v>0</v>
      </c>
      <c r="E66" s="47" t="e">
        <f t="shared" si="1"/>
        <v>#DIV/0!</v>
      </c>
    </row>
    <row r="67" spans="1:5" ht="25.5">
      <c r="A67" s="48" t="s">
        <v>45</v>
      </c>
      <c r="B67" s="27" t="s">
        <v>44</v>
      </c>
      <c r="C67" s="42">
        <v>0</v>
      </c>
      <c r="D67" s="42">
        <v>0</v>
      </c>
      <c r="E67" s="47" t="e">
        <f t="shared" si="1"/>
        <v>#DIV/0!</v>
      </c>
    </row>
    <row r="68" spans="1:5" ht="38.25">
      <c r="A68" s="69" t="s">
        <v>211</v>
      </c>
      <c r="B68" s="26" t="s">
        <v>46</v>
      </c>
      <c r="C68" s="40">
        <f>C69</f>
        <v>679400</v>
      </c>
      <c r="D68" s="40">
        <f>D69</f>
        <v>0</v>
      </c>
      <c r="E68" s="47">
        <v>0</v>
      </c>
    </row>
    <row r="69" spans="1:5" ht="12.75">
      <c r="A69" s="70" t="s">
        <v>212</v>
      </c>
      <c r="B69" s="27" t="s">
        <v>47</v>
      </c>
      <c r="C69" s="42">
        <v>679400</v>
      </c>
      <c r="D69" s="42"/>
      <c r="E69" s="47">
        <v>0</v>
      </c>
    </row>
    <row r="70" spans="1:5" ht="12.75">
      <c r="A70" s="71" t="s">
        <v>41</v>
      </c>
      <c r="B70" s="27"/>
      <c r="C70" s="42"/>
      <c r="D70" s="42"/>
      <c r="E70" s="47">
        <v>0</v>
      </c>
    </row>
    <row r="71" spans="1:5" ht="12.75">
      <c r="A71" s="71"/>
      <c r="B71" s="65" t="s">
        <v>213</v>
      </c>
      <c r="C71" s="42">
        <v>679400</v>
      </c>
      <c r="D71" s="42"/>
      <c r="E71" s="47">
        <v>0</v>
      </c>
    </row>
    <row r="72" spans="1:5" ht="12.75">
      <c r="A72" s="69" t="s">
        <v>48</v>
      </c>
      <c r="B72" s="26" t="s">
        <v>49</v>
      </c>
      <c r="C72" s="40">
        <f>C73+C75</f>
        <v>67100</v>
      </c>
      <c r="D72" s="40">
        <f>D73+D75</f>
        <v>16500</v>
      </c>
      <c r="E72" s="47">
        <f t="shared" si="1"/>
        <v>24.59016393442623</v>
      </c>
    </row>
    <row r="73" spans="1:5" ht="38.25">
      <c r="A73" s="44" t="s">
        <v>50</v>
      </c>
      <c r="B73" s="27" t="s">
        <v>51</v>
      </c>
      <c r="C73" s="42">
        <f>C74</f>
        <v>66400</v>
      </c>
      <c r="D73" s="42">
        <f>D74</f>
        <v>16500</v>
      </c>
      <c r="E73" s="47">
        <f t="shared" si="1"/>
        <v>24.849397590361445</v>
      </c>
    </row>
    <row r="74" spans="1:5" ht="51">
      <c r="A74" s="48" t="s">
        <v>52</v>
      </c>
      <c r="B74" s="65" t="s">
        <v>53</v>
      </c>
      <c r="C74" s="47">
        <v>66400</v>
      </c>
      <c r="D74" s="47">
        <v>16500</v>
      </c>
      <c r="E74" s="47">
        <f t="shared" si="1"/>
        <v>24.849397590361445</v>
      </c>
    </row>
    <row r="75" spans="1:5" ht="38.25">
      <c r="A75" s="44" t="s">
        <v>54</v>
      </c>
      <c r="B75" s="27" t="s">
        <v>55</v>
      </c>
      <c r="C75" s="42">
        <v>700</v>
      </c>
      <c r="D75" s="42">
        <f>D76</f>
        <v>0</v>
      </c>
      <c r="E75" s="47">
        <f t="shared" si="1"/>
        <v>0</v>
      </c>
    </row>
    <row r="76" spans="1:5" ht="38.25">
      <c r="A76" s="48" t="s">
        <v>56</v>
      </c>
      <c r="B76" s="27" t="s">
        <v>55</v>
      </c>
      <c r="C76" s="42">
        <v>700</v>
      </c>
      <c r="D76" s="42">
        <v>0</v>
      </c>
      <c r="E76" s="47">
        <f t="shared" si="1"/>
        <v>0</v>
      </c>
    </row>
    <row r="77" spans="1:5" ht="12.75">
      <c r="A77" s="38" t="s">
        <v>57</v>
      </c>
      <c r="B77" s="39" t="s">
        <v>58</v>
      </c>
      <c r="C77" s="40">
        <f>C78</f>
        <v>978100</v>
      </c>
      <c r="D77" s="40">
        <f>D78</f>
        <v>277780</v>
      </c>
      <c r="E77" s="47">
        <f t="shared" si="1"/>
        <v>28.399959104386056</v>
      </c>
    </row>
    <row r="78" spans="1:5" ht="63.75">
      <c r="A78" s="72" t="s">
        <v>214</v>
      </c>
      <c r="B78" s="73" t="s">
        <v>215</v>
      </c>
      <c r="C78" s="74">
        <v>978100</v>
      </c>
      <c r="D78" s="74">
        <v>277780</v>
      </c>
      <c r="E78" s="47">
        <f t="shared" si="1"/>
        <v>28.399959104386056</v>
      </c>
    </row>
    <row r="79" spans="1:5" ht="12.75">
      <c r="A79" s="75"/>
      <c r="B79" s="66" t="s">
        <v>59</v>
      </c>
      <c r="C79" s="67">
        <f>C58+C59</f>
        <v>6083100</v>
      </c>
      <c r="D79" s="67">
        <f>D58+D59</f>
        <v>2147443.08</v>
      </c>
      <c r="E79" s="82">
        <f t="shared" si="1"/>
        <v>35.30178823297332</v>
      </c>
    </row>
    <row r="80" spans="2:5" ht="12.75">
      <c r="B80" s="85" t="s">
        <v>217</v>
      </c>
      <c r="C80" s="42">
        <v>283695</v>
      </c>
      <c r="D80" s="24"/>
      <c r="E80" s="24"/>
    </row>
    <row r="81" spans="2:5" ht="12.75">
      <c r="B81" s="86" t="s">
        <v>218</v>
      </c>
      <c r="C81" s="87">
        <v>1516929</v>
      </c>
      <c r="D81" s="24"/>
      <c r="E81" s="24"/>
    </row>
  </sheetData>
  <sheetProtection/>
  <mergeCells count="5">
    <mergeCell ref="B1:E1"/>
    <mergeCell ref="A4:A5"/>
    <mergeCell ref="B4:B5"/>
    <mergeCell ref="C4:E4"/>
    <mergeCell ref="A2:E2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2"/>
  <sheetViews>
    <sheetView tabSelected="1" zoomScalePageLayoutView="0" workbookViewId="0" topLeftCell="A4">
      <selection activeCell="A2" sqref="A2:D22"/>
    </sheetView>
  </sheetViews>
  <sheetFormatPr defaultColWidth="9.00390625" defaultRowHeight="12.75"/>
  <cols>
    <col min="1" max="1" width="90.375" style="0" customWidth="1"/>
    <col min="2" max="2" width="7.75390625" style="0" customWidth="1"/>
    <col min="3" max="3" width="6.375" style="0" customWidth="1"/>
    <col min="4" max="4" width="14.125" style="0" customWidth="1"/>
  </cols>
  <sheetData>
    <row r="2" spans="1:4" ht="53.25" customHeight="1">
      <c r="A2" s="303" t="s">
        <v>306</v>
      </c>
      <c r="B2" s="303"/>
      <c r="C2" s="303"/>
      <c r="D2" s="303"/>
    </row>
    <row r="3" spans="1:4" ht="42" customHeight="1">
      <c r="A3" s="304" t="s">
        <v>301</v>
      </c>
      <c r="B3" s="304"/>
      <c r="C3" s="304"/>
      <c r="D3" s="304"/>
    </row>
    <row r="4" spans="1:4" ht="15.75">
      <c r="A4" s="259"/>
      <c r="B4" s="259"/>
      <c r="C4" s="259"/>
      <c r="D4" s="260" t="s">
        <v>288</v>
      </c>
    </row>
    <row r="5" spans="1:4" ht="12.75">
      <c r="A5" s="305" t="s">
        <v>61</v>
      </c>
      <c r="B5" s="298" t="s">
        <v>281</v>
      </c>
      <c r="C5" s="305" t="s">
        <v>289</v>
      </c>
      <c r="D5" s="305" t="s">
        <v>290</v>
      </c>
    </row>
    <row r="6" spans="1:4" ht="25.5" customHeight="1">
      <c r="A6" s="305"/>
      <c r="B6" s="298"/>
      <c r="C6" s="305"/>
      <c r="D6" s="305"/>
    </row>
    <row r="7" spans="1:4" ht="15.75">
      <c r="A7" s="302" t="s">
        <v>302</v>
      </c>
      <c r="B7" s="302"/>
      <c r="C7" s="302"/>
      <c r="D7" s="261">
        <f>D8+D13+D15+D17+D18+D19+D21+D22</f>
        <v>2654599.2199999997</v>
      </c>
    </row>
    <row r="8" spans="1:4" ht="19.5" customHeight="1">
      <c r="A8" s="262" t="s">
        <v>291</v>
      </c>
      <c r="B8" s="278" t="s">
        <v>108</v>
      </c>
      <c r="C8" s="279" t="s">
        <v>106</v>
      </c>
      <c r="D8" s="263">
        <f>D9+D10+D11+D12</f>
        <v>1396646.32</v>
      </c>
    </row>
    <row r="9" spans="1:4" ht="30.75" customHeight="1">
      <c r="A9" s="264" t="s">
        <v>292</v>
      </c>
      <c r="B9" s="280" t="s">
        <v>108</v>
      </c>
      <c r="C9" s="281" t="s">
        <v>121</v>
      </c>
      <c r="D9" s="265">
        <f>'прил.2'!I11</f>
        <v>391560.55</v>
      </c>
    </row>
    <row r="10" spans="1:4" ht="34.5" customHeight="1">
      <c r="A10" s="264" t="s">
        <v>293</v>
      </c>
      <c r="B10" s="280" t="s">
        <v>108</v>
      </c>
      <c r="C10" s="281" t="s">
        <v>111</v>
      </c>
      <c r="D10" s="266">
        <f>'прил.2'!I15</f>
        <v>1005085.77</v>
      </c>
    </row>
    <row r="11" spans="1:4" ht="15.75" customHeight="1">
      <c r="A11" s="267" t="s">
        <v>294</v>
      </c>
      <c r="B11" s="282" t="s">
        <v>108</v>
      </c>
      <c r="C11" s="282">
        <v>11</v>
      </c>
      <c r="D11" s="268">
        <f>'прил.2'!I47</f>
        <v>0</v>
      </c>
    </row>
    <row r="12" spans="1:4" ht="62.25" customHeight="1">
      <c r="A12" s="267" t="s">
        <v>107</v>
      </c>
      <c r="B12" s="282" t="s">
        <v>108</v>
      </c>
      <c r="C12" s="282" t="s">
        <v>304</v>
      </c>
      <c r="D12" s="268">
        <f>'прил.2'!I50</f>
        <v>0</v>
      </c>
    </row>
    <row r="13" spans="1:4" ht="24" customHeight="1">
      <c r="A13" s="267" t="s">
        <v>295</v>
      </c>
      <c r="B13" s="282" t="s">
        <v>121</v>
      </c>
      <c r="C13" s="282" t="s">
        <v>106</v>
      </c>
      <c r="D13" s="269">
        <f>D14</f>
        <v>16500</v>
      </c>
    </row>
    <row r="14" spans="1:4" ht="22.5" customHeight="1">
      <c r="A14" s="267" t="s">
        <v>296</v>
      </c>
      <c r="B14" s="282" t="s">
        <v>121</v>
      </c>
      <c r="C14" s="282" t="s">
        <v>115</v>
      </c>
      <c r="D14" s="269">
        <f>'прил.2'!I82</f>
        <v>16500</v>
      </c>
    </row>
    <row r="15" spans="1:4" ht="21" customHeight="1">
      <c r="A15" s="270" t="s">
        <v>84</v>
      </c>
      <c r="B15" s="282" t="s">
        <v>111</v>
      </c>
      <c r="C15" s="282" t="s">
        <v>106</v>
      </c>
      <c r="D15" s="275">
        <f>D16</f>
        <v>179091.44</v>
      </c>
    </row>
    <row r="16" spans="1:4" ht="19.5" customHeight="1">
      <c r="A16" s="271" t="s">
        <v>297</v>
      </c>
      <c r="B16" s="282" t="s">
        <v>111</v>
      </c>
      <c r="C16" s="282" t="s">
        <v>116</v>
      </c>
      <c r="D16" s="275">
        <f>'прил.2'!I185</f>
        <v>179091.44</v>
      </c>
    </row>
    <row r="17" spans="1:4" ht="18" customHeight="1">
      <c r="A17" s="272" t="s">
        <v>92</v>
      </c>
      <c r="B17" s="277" t="s">
        <v>120</v>
      </c>
      <c r="C17" s="277" t="s">
        <v>121</v>
      </c>
      <c r="D17" s="276">
        <f>'прил.2'!I234</f>
        <v>0</v>
      </c>
    </row>
    <row r="18" spans="1:4" ht="18" customHeight="1">
      <c r="A18" s="272" t="s">
        <v>303</v>
      </c>
      <c r="B18" s="277" t="s">
        <v>120</v>
      </c>
      <c r="C18" s="277" t="s">
        <v>115</v>
      </c>
      <c r="D18" s="276">
        <f>'прил.2'!I255</f>
        <v>0</v>
      </c>
    </row>
    <row r="19" spans="1:4" ht="18" customHeight="1">
      <c r="A19" s="272" t="s">
        <v>298</v>
      </c>
      <c r="B19" s="277" t="s">
        <v>305</v>
      </c>
      <c r="C19" s="277" t="s">
        <v>106</v>
      </c>
      <c r="D19" s="276">
        <f>'прил.2'!I297</f>
        <v>980086.46</v>
      </c>
    </row>
    <row r="20" spans="1:4" ht="17.25" customHeight="1">
      <c r="A20" s="273" t="s">
        <v>299</v>
      </c>
      <c r="B20" s="277" t="s">
        <v>305</v>
      </c>
      <c r="C20" s="277" t="s">
        <v>108</v>
      </c>
      <c r="D20" s="276">
        <f>D19</f>
        <v>980086.46</v>
      </c>
    </row>
    <row r="21" spans="1:4" ht="17.25" customHeight="1">
      <c r="A21" s="273" t="s">
        <v>151</v>
      </c>
      <c r="B21" s="277">
        <v>11</v>
      </c>
      <c r="C21" s="277" t="s">
        <v>121</v>
      </c>
      <c r="D21" s="269">
        <f>'прил.2'!I273</f>
        <v>82275</v>
      </c>
    </row>
    <row r="22" spans="1:4" ht="30" customHeight="1">
      <c r="A22" s="274" t="s">
        <v>300</v>
      </c>
      <c r="B22" s="282" t="s">
        <v>88</v>
      </c>
      <c r="C22" s="282" t="s">
        <v>115</v>
      </c>
      <c r="D22" s="269">
        <f>'прил.2'!I290</f>
        <v>0</v>
      </c>
    </row>
    <row r="23" ht="41.25" customHeight="1"/>
  </sheetData>
  <sheetProtection/>
  <mergeCells count="7">
    <mergeCell ref="A2:D2"/>
    <mergeCell ref="A7:C7"/>
    <mergeCell ref="A3:D3"/>
    <mergeCell ref="A5:A6"/>
    <mergeCell ref="B5:B6"/>
    <mergeCell ref="C5:C6"/>
    <mergeCell ref="D5:D6"/>
  </mergeCells>
  <printOptions/>
  <pageMargins left="0.7086614173228347" right="0.31496062992125984" top="0.7480314960629921" bottom="0.7480314960629921" header="0.31496062992125984" footer="0.31496062992125984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ruser</dc:creator>
  <cp:keywords/>
  <dc:description/>
  <cp:lastModifiedBy>Ruser</cp:lastModifiedBy>
  <cp:lastPrinted>2017-10-09T04:49:02Z</cp:lastPrinted>
  <dcterms:created xsi:type="dcterms:W3CDTF">2017-08-16T02:30:24Z</dcterms:created>
  <dcterms:modified xsi:type="dcterms:W3CDTF">2017-10-09T04:49:44Z</dcterms:modified>
  <cp:category/>
  <cp:version/>
  <cp:contentType/>
  <cp:contentStatus/>
</cp:coreProperties>
</file>